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Φύλλο1" sheetId="1" r:id="rId1"/>
    <sheet name="Φύλλο2" sheetId="2" r:id="rId2"/>
    <sheet name="Φύλλο3" sheetId="3" r:id="rId3"/>
  </sheets>
  <definedNames>
    <definedName name="OpenSolver_ChosenSolver" localSheetId="0" hidden="1">CBC</definedName>
    <definedName name="OpenSolver_DualsNewSheet" localSheetId="0" hidden="1">0</definedName>
    <definedName name="OpenSolver_LinearityCheck" localSheetId="0" hidden="1">1</definedName>
    <definedName name="OpenSolver_UpdateSensitivity" localSheetId="0" hidden="1">1</definedName>
    <definedName name="solver_adj" localSheetId="0" hidden="1">Φύλλο1!$K$20:$O$33</definedName>
    <definedName name="solver_cvg" localSheetId="0" hidden="1">0.0001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hs1" localSheetId="0" hidden="1">Φύλλο1!$Q$20:$Q$33</definedName>
    <definedName name="solver_lhs10" localSheetId="0" hidden="1">Φύλλο1!$L$71:$L$84</definedName>
    <definedName name="solver_lhs11" localSheetId="0" hidden="1">Φύλλο1!$P$71:$P$84</definedName>
    <definedName name="solver_lhs12" localSheetId="0" hidden="1">Φύλλο1!$P$88:$P$101</definedName>
    <definedName name="solver_lhs13" localSheetId="0" hidden="1">Φύλλο1!$D$88:$D$101</definedName>
    <definedName name="solver_lhs14" localSheetId="0" hidden="1">Φύλλο1!$H$88:$H$101</definedName>
    <definedName name="solver_lhs15" localSheetId="0" hidden="1">Φύλλο1!$L$88:$L$101</definedName>
    <definedName name="solver_lhs16" localSheetId="0" hidden="1">Φύλλο1!$H$104:$H$117</definedName>
    <definedName name="solver_lhs17" localSheetId="0" hidden="1">Φύλλο1!$B$37:$F$50</definedName>
    <definedName name="solver_lhs2" localSheetId="0" hidden="1">Φύλλο1!$J$42:$J$55</definedName>
    <definedName name="solver_lhs3" localSheetId="0" hidden="1">Φύλλο1!$N$42:$N$55</definedName>
    <definedName name="solver_lhs4" localSheetId="0" hidden="1">Φύλλο1!$R$42:$R$55</definedName>
    <definedName name="solver_lhs5" localSheetId="0" hidden="1">Φύλλο1!$J$57:$J$70</definedName>
    <definedName name="solver_lhs6" localSheetId="0" hidden="1">Φύλλο1!$N$57:$N$70</definedName>
    <definedName name="solver_lhs7" localSheetId="0" hidden="1">Φύλλο1!$R$57:$R$70</definedName>
    <definedName name="solver_lhs8" localSheetId="0" hidden="1">Φύλλο1!$D$71:$D$84</definedName>
    <definedName name="solver_lhs9" localSheetId="0" hidden="1">Φύλλο1!$H$71:$H$84</definedName>
    <definedName name="solver_lin" localSheetId="0" hidden="1">2</definedName>
    <definedName name="solver_neg" localSheetId="0" hidden="1">0</definedName>
    <definedName name="solver_num" localSheetId="0" hidden="1">17</definedName>
    <definedName name="solver_nwt" localSheetId="0" hidden="1">1</definedName>
    <definedName name="solver_opt" localSheetId="0" hidden="1">Φύλλο1!$N$6</definedName>
    <definedName name="solver_pre" localSheetId="0" hidden="1">0.000001</definedName>
    <definedName name="solver_rel1" localSheetId="0" hidden="1">1</definedName>
    <definedName name="solver_rel10" localSheetId="0" hidden="1">3</definedName>
    <definedName name="solver_rel11" localSheetId="0" hidden="1">3</definedName>
    <definedName name="solver_rel12" localSheetId="0" hidden="1">1</definedName>
    <definedName name="solver_rel13" localSheetId="0" hidden="1">1</definedName>
    <definedName name="solver_rel14" localSheetId="0" hidden="1">1</definedName>
    <definedName name="solver_rel15" localSheetId="0" hidden="1">1</definedName>
    <definedName name="solver_rel16" localSheetId="0" hidden="1">1</definedName>
    <definedName name="solver_rel17" localSheetId="0" hidden="1">3</definedName>
    <definedName name="solver_rel2" localSheetId="0" hidden="1">3</definedName>
    <definedName name="solver_rel3" localSheetId="0" hidden="1">3</definedName>
    <definedName name="solver_rel4" localSheetId="0" hidden="1">3</definedName>
    <definedName name="solver_rel5" localSheetId="0" hidden="1">3</definedName>
    <definedName name="solver_rel6" localSheetId="0" hidden="1">3</definedName>
    <definedName name="solver_rel7" localSheetId="0" hidden="1">3</definedName>
    <definedName name="solver_rel8" localSheetId="0" hidden="1">3</definedName>
    <definedName name="solver_rel9" localSheetId="0" hidden="1">3</definedName>
    <definedName name="solver_rhs1" localSheetId="0" hidden="1">36000</definedName>
    <definedName name="solver_rhs10" localSheetId="0" hidden="1">Φύλλο1!$N$71:$N$84</definedName>
    <definedName name="solver_rhs11" localSheetId="0" hidden="1">Φύλλο1!$R$71:$R$84</definedName>
    <definedName name="solver_rhs12" localSheetId="0" hidden="1">Φύλλο1!$R$88:$R$101</definedName>
    <definedName name="solver_rhs13" localSheetId="0" hidden="1">Φύλλο1!$F$88:$F$101</definedName>
    <definedName name="solver_rhs14" localSheetId="0" hidden="1">Φύλλο1!$J$88:$J$101</definedName>
    <definedName name="solver_rhs15" localSheetId="0" hidden="1">Φύλλο1!$N$88:$N$101</definedName>
    <definedName name="solver_rhs16" localSheetId="0" hidden="1">Φύλλο1!$J$104:$J$117</definedName>
    <definedName name="solver_rhs17" localSheetId="0" hidden="1">0</definedName>
    <definedName name="solver_rhs2" localSheetId="0" hidden="1">Φύλλο1!$L$42:$L$55</definedName>
    <definedName name="solver_rhs3" localSheetId="0" hidden="1">Φύλλο1!$P$42:$P$55</definedName>
    <definedName name="solver_rhs4" localSheetId="0" hidden="1">Φύλλο1!$T$42:$T$55</definedName>
    <definedName name="solver_rhs5" localSheetId="0" hidden="1">Φύλλο1!$L$57:$L$70</definedName>
    <definedName name="solver_rhs6" localSheetId="0" hidden="1">Φύλλο1!$P$57:$P$70</definedName>
    <definedName name="solver_rhs7" localSheetId="0" hidden="1">Φύλλο1!$T$57:$T$70</definedName>
    <definedName name="solver_rhs8" localSheetId="0" hidden="1">Φύλλο1!$F$71:$F$84</definedName>
    <definedName name="solver_rhs9" localSheetId="0" hidden="1">Φύλλο1!$J$71:$J$84</definedName>
    <definedName name="solver_rlx" localSheetId="0" hidden="1">2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2</definedName>
    <definedName name="solver_val" localSheetId="0" hidden="1">0</definedName>
  </definedNames>
  <calcPr calcId="125725"/>
</workbook>
</file>

<file path=xl/calcChain.xml><?xml version="1.0" encoding="utf-8"?>
<calcChain xmlns="http://schemas.openxmlformats.org/spreadsheetml/2006/main">
  <c r="J105" i="1"/>
  <c r="J106"/>
  <c r="J107"/>
  <c r="J108"/>
  <c r="J109"/>
  <c r="J110"/>
  <c r="J111"/>
  <c r="J112"/>
  <c r="J113"/>
  <c r="J114"/>
  <c r="J115"/>
  <c r="J116"/>
  <c r="J117"/>
  <c r="J104"/>
  <c r="R89"/>
  <c r="R90"/>
  <c r="R91"/>
  <c r="R92"/>
  <c r="R93"/>
  <c r="R94"/>
  <c r="R95"/>
  <c r="R96"/>
  <c r="R97"/>
  <c r="R98"/>
  <c r="R99"/>
  <c r="R100"/>
  <c r="R101"/>
  <c r="R88"/>
  <c r="N89"/>
  <c r="N90"/>
  <c r="N91"/>
  <c r="N92"/>
  <c r="N93"/>
  <c r="N94"/>
  <c r="N95"/>
  <c r="N96"/>
  <c r="N97"/>
  <c r="N98"/>
  <c r="N99"/>
  <c r="N100"/>
  <c r="N101"/>
  <c r="N88"/>
  <c r="J89"/>
  <c r="J90"/>
  <c r="J91"/>
  <c r="J92"/>
  <c r="J93"/>
  <c r="J94"/>
  <c r="J95"/>
  <c r="J96"/>
  <c r="J97"/>
  <c r="J98"/>
  <c r="J99"/>
  <c r="J100"/>
  <c r="J101"/>
  <c r="J88"/>
  <c r="F89"/>
  <c r="F90"/>
  <c r="F91"/>
  <c r="F92"/>
  <c r="F93"/>
  <c r="F94"/>
  <c r="F95"/>
  <c r="F96"/>
  <c r="F97"/>
  <c r="F98"/>
  <c r="F99"/>
  <c r="F100"/>
  <c r="F101"/>
  <c r="F88"/>
  <c r="F38"/>
  <c r="F39" s="1"/>
  <c r="F40" s="1"/>
  <c r="F41" s="1"/>
  <c r="F42" s="1"/>
  <c r="F43" s="1"/>
  <c r="F44" s="1"/>
  <c r="F45" s="1"/>
  <c r="F46" s="1"/>
  <c r="F47" s="1"/>
  <c r="F48" s="1"/>
  <c r="F49" s="1"/>
  <c r="F50" s="1"/>
  <c r="H117" s="1"/>
  <c r="E38"/>
  <c r="E39" s="1"/>
  <c r="E40" s="1"/>
  <c r="E41" s="1"/>
  <c r="E42" s="1"/>
  <c r="E43" s="1"/>
  <c r="E44" s="1"/>
  <c r="E45" s="1"/>
  <c r="E46" s="1"/>
  <c r="E47" s="1"/>
  <c r="E48" s="1"/>
  <c r="E49" s="1"/>
  <c r="E50" s="1"/>
  <c r="P101" s="1"/>
  <c r="D38"/>
  <c r="D39" s="1"/>
  <c r="D40" s="1"/>
  <c r="D41" s="1"/>
  <c r="D42" s="1"/>
  <c r="D43" s="1"/>
  <c r="D44" s="1"/>
  <c r="D45" s="1"/>
  <c r="D46" s="1"/>
  <c r="D47" s="1"/>
  <c r="D48" s="1"/>
  <c r="D49" s="1"/>
  <c r="D50" s="1"/>
  <c r="C38"/>
  <c r="C39" s="1"/>
  <c r="C40" s="1"/>
  <c r="C41" s="1"/>
  <c r="C42" s="1"/>
  <c r="C43" s="1"/>
  <c r="C44" s="1"/>
  <c r="C45" s="1"/>
  <c r="C46" s="1"/>
  <c r="C47" s="1"/>
  <c r="C48" s="1"/>
  <c r="C49" s="1"/>
  <c r="C50" s="1"/>
  <c r="N55" s="1"/>
  <c r="B38"/>
  <c r="J43" s="1"/>
  <c r="H104"/>
  <c r="P88"/>
  <c r="L88"/>
  <c r="H88"/>
  <c r="D88"/>
  <c r="R58"/>
  <c r="R59"/>
  <c r="R60"/>
  <c r="R61"/>
  <c r="R62"/>
  <c r="R63"/>
  <c r="R64"/>
  <c r="R65"/>
  <c r="R66"/>
  <c r="R67"/>
  <c r="R68"/>
  <c r="R69"/>
  <c r="R70"/>
  <c r="P58"/>
  <c r="P59"/>
  <c r="P60"/>
  <c r="P61"/>
  <c r="P62"/>
  <c r="P63"/>
  <c r="P64"/>
  <c r="P65"/>
  <c r="P66"/>
  <c r="P67"/>
  <c r="P68"/>
  <c r="P69"/>
  <c r="P70"/>
  <c r="L58"/>
  <c r="L59"/>
  <c r="L60"/>
  <c r="L61"/>
  <c r="L62"/>
  <c r="L63"/>
  <c r="L64"/>
  <c r="L65"/>
  <c r="L66"/>
  <c r="L67"/>
  <c r="L68"/>
  <c r="L69"/>
  <c r="L70"/>
  <c r="Q9"/>
  <c r="R57"/>
  <c r="P72"/>
  <c r="P73"/>
  <c r="P74"/>
  <c r="P75"/>
  <c r="P76"/>
  <c r="P77"/>
  <c r="P78"/>
  <c r="P79"/>
  <c r="P80"/>
  <c r="P81"/>
  <c r="P82"/>
  <c r="P83"/>
  <c r="P84"/>
  <c r="P71"/>
  <c r="L72"/>
  <c r="L73"/>
  <c r="L74"/>
  <c r="L75"/>
  <c r="L76"/>
  <c r="L77"/>
  <c r="L78"/>
  <c r="L79"/>
  <c r="L80"/>
  <c r="L81"/>
  <c r="L82"/>
  <c r="L83"/>
  <c r="L84"/>
  <c r="L71"/>
  <c r="H72"/>
  <c r="H73"/>
  <c r="H74"/>
  <c r="H75"/>
  <c r="H76"/>
  <c r="H77"/>
  <c r="H78"/>
  <c r="H79"/>
  <c r="H80"/>
  <c r="H81"/>
  <c r="H82"/>
  <c r="H83"/>
  <c r="H84"/>
  <c r="H71"/>
  <c r="D72"/>
  <c r="D73"/>
  <c r="D74"/>
  <c r="D75"/>
  <c r="D76"/>
  <c r="D77"/>
  <c r="D78"/>
  <c r="D79"/>
  <c r="D80"/>
  <c r="D81"/>
  <c r="D82"/>
  <c r="D83"/>
  <c r="D84"/>
  <c r="D71"/>
  <c r="Q21"/>
  <c r="Q22"/>
  <c r="Q23"/>
  <c r="Q24"/>
  <c r="Q25"/>
  <c r="Q26"/>
  <c r="Q27"/>
  <c r="Q28"/>
  <c r="Q29"/>
  <c r="Q30"/>
  <c r="Q31"/>
  <c r="Q32"/>
  <c r="Q33"/>
  <c r="Q20"/>
  <c r="P57"/>
  <c r="N57"/>
  <c r="L57"/>
  <c r="J57"/>
  <c r="T43"/>
  <c r="T44"/>
  <c r="T45"/>
  <c r="T46"/>
  <c r="T47"/>
  <c r="T48"/>
  <c r="T49"/>
  <c r="T50"/>
  <c r="T51"/>
  <c r="T52"/>
  <c r="T53"/>
  <c r="T54"/>
  <c r="T55"/>
  <c r="T42"/>
  <c r="R42"/>
  <c r="P43"/>
  <c r="P44"/>
  <c r="P45"/>
  <c r="P46"/>
  <c r="P47"/>
  <c r="P48"/>
  <c r="P49"/>
  <c r="P50"/>
  <c r="P51"/>
  <c r="P52"/>
  <c r="P53"/>
  <c r="P54"/>
  <c r="P55"/>
  <c r="P42"/>
  <c r="N42"/>
  <c r="L43"/>
  <c r="L44"/>
  <c r="L45"/>
  <c r="L46"/>
  <c r="L47"/>
  <c r="L48"/>
  <c r="L49"/>
  <c r="L50"/>
  <c r="L51"/>
  <c r="L52"/>
  <c r="L53"/>
  <c r="L54"/>
  <c r="L55"/>
  <c r="L42"/>
  <c r="J42"/>
  <c r="C17"/>
  <c r="D17"/>
  <c r="E17"/>
  <c r="F17"/>
  <c r="G17"/>
  <c r="H17"/>
  <c r="I17"/>
  <c r="J17"/>
  <c r="B17"/>
  <c r="M37"/>
  <c r="K37"/>
  <c r="N10" l="1"/>
  <c r="B39"/>
  <c r="B40" s="1"/>
  <c r="B41" s="1"/>
  <c r="B42" s="1"/>
  <c r="B43" s="1"/>
  <c r="B44" s="1"/>
  <c r="B45" s="1"/>
  <c r="B46" s="1"/>
  <c r="B47" s="1"/>
  <c r="B48" s="1"/>
  <c r="B49" s="1"/>
  <c r="B50" s="1"/>
  <c r="R55"/>
  <c r="H101"/>
  <c r="H97"/>
  <c r="H93"/>
  <c r="H89"/>
  <c r="L99"/>
  <c r="L95"/>
  <c r="L91"/>
  <c r="P97"/>
  <c r="P93"/>
  <c r="P89"/>
  <c r="H115"/>
  <c r="H111"/>
  <c r="H107"/>
  <c r="H98"/>
  <c r="H94"/>
  <c r="H90"/>
  <c r="L100"/>
  <c r="L96"/>
  <c r="L92"/>
  <c r="P98"/>
  <c r="P94"/>
  <c r="P90"/>
  <c r="H116"/>
  <c r="H112"/>
  <c r="H108"/>
  <c r="D89"/>
  <c r="H99"/>
  <c r="H95"/>
  <c r="H91"/>
  <c r="L101"/>
  <c r="L97"/>
  <c r="L93"/>
  <c r="L89"/>
  <c r="P99"/>
  <c r="P95"/>
  <c r="P91"/>
  <c r="H113"/>
  <c r="H109"/>
  <c r="H105"/>
  <c r="H100"/>
  <c r="H96"/>
  <c r="H92"/>
  <c r="L98"/>
  <c r="L94"/>
  <c r="L90"/>
  <c r="P100"/>
  <c r="P96"/>
  <c r="P92"/>
  <c r="H114"/>
  <c r="H110"/>
  <c r="H106"/>
  <c r="J69"/>
  <c r="J61"/>
  <c r="J70"/>
  <c r="J62"/>
  <c r="J65"/>
  <c r="J66"/>
  <c r="J58"/>
  <c r="N67"/>
  <c r="N63"/>
  <c r="N59"/>
  <c r="N60"/>
  <c r="N64"/>
  <c r="J67"/>
  <c r="J63"/>
  <c r="J59"/>
  <c r="N69"/>
  <c r="N65"/>
  <c r="N61"/>
  <c r="N68"/>
  <c r="J68"/>
  <c r="J64"/>
  <c r="J60"/>
  <c r="N70"/>
  <c r="N66"/>
  <c r="N62"/>
  <c r="N58"/>
  <c r="N54"/>
  <c r="N50"/>
  <c r="N46"/>
  <c r="R53"/>
  <c r="R49"/>
  <c r="R45"/>
  <c r="N53"/>
  <c r="N49"/>
  <c r="N45"/>
  <c r="R52"/>
  <c r="R48"/>
  <c r="R44"/>
  <c r="N52"/>
  <c r="N48"/>
  <c r="N44"/>
  <c r="R51"/>
  <c r="R47"/>
  <c r="R43"/>
  <c r="N51"/>
  <c r="N47"/>
  <c r="N43"/>
  <c r="R54"/>
  <c r="R50"/>
  <c r="R46"/>
  <c r="D90" l="1"/>
  <c r="D91"/>
  <c r="J44"/>
  <c r="D92" l="1"/>
  <c r="J45"/>
  <c r="D93" l="1"/>
  <c r="J46"/>
  <c r="D94" l="1"/>
  <c r="J47"/>
  <c r="D95" l="1"/>
  <c r="J48"/>
  <c r="D96" l="1"/>
  <c r="J49"/>
  <c r="D97" l="1"/>
  <c r="J50"/>
  <c r="D98" l="1"/>
  <c r="J51"/>
  <c r="D99" l="1"/>
  <c r="J52"/>
  <c r="D100" l="1"/>
  <c r="J53"/>
  <c r="D101" l="1"/>
  <c r="J54"/>
  <c r="N6" l="1"/>
  <c r="N8"/>
  <c r="J55"/>
</calcChain>
</file>

<file path=xl/sharedStrings.xml><?xml version="1.0" encoding="utf-8"?>
<sst xmlns="http://schemas.openxmlformats.org/spreadsheetml/2006/main" count="247" uniqueCount="37">
  <si>
    <t>Προσφορά Α' Υλων</t>
  </si>
  <si>
    <t>Γάλα</t>
  </si>
  <si>
    <t>Γάλα 26%</t>
  </si>
  <si>
    <t>Γάλα 1%</t>
  </si>
  <si>
    <t>Γλυκόζη</t>
  </si>
  <si>
    <t>Δεξτροζη</t>
  </si>
  <si>
    <t>Μαλτ/νη</t>
  </si>
  <si>
    <t>Ζάχαρη</t>
  </si>
  <si>
    <t>Βουτυρο</t>
  </si>
  <si>
    <t>Πηκτικό</t>
  </si>
  <si>
    <t>Ζήτηση</t>
  </si>
  <si>
    <t>Κρέμα</t>
  </si>
  <si>
    <t>Μπανάνα</t>
  </si>
  <si>
    <t>Φιστίκι</t>
  </si>
  <si>
    <t>Καραμέλα</t>
  </si>
  <si>
    <t>φράουλα</t>
  </si>
  <si>
    <t>Αποθήκες</t>
  </si>
  <si>
    <t>Φράουλα</t>
  </si>
  <si>
    <t>Παραγωγή</t>
  </si>
  <si>
    <t>Φιστικι</t>
  </si>
  <si>
    <t>Αντικειμενικές</t>
  </si>
  <si>
    <t>συνολο κρ-μπ-φι</t>
  </si>
  <si>
    <t>συνολο καρ-φρα</t>
  </si>
  <si>
    <t>Ελαχιστο Αποθεμα</t>
  </si>
  <si>
    <t>Ελ αξια αποθεματο</t>
  </si>
  <si>
    <t>total</t>
  </si>
  <si>
    <t>περιορισμοι</t>
  </si>
  <si>
    <t>Ικανοποίηση Ζήτησης</t>
  </si>
  <si>
    <t>&gt;=</t>
  </si>
  <si>
    <t>κρεμα</t>
  </si>
  <si>
    <t>μπανανα</t>
  </si>
  <si>
    <t>φιστικι</t>
  </si>
  <si>
    <t>φραουλα</t>
  </si>
  <si>
    <t>καραμελα</t>
  </si>
  <si>
    <t>&lt;=</t>
  </si>
  <si>
    <t>Μεγιστη παραγωγης</t>
  </si>
  <si>
    <t>μεγιστο κερδος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</si>
</sst>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Palatino Linotype"/>
      <family val="1"/>
      <charset val="161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4" borderId="1" xfId="0" applyFill="1" applyBorder="1"/>
    <xf numFmtId="0" fontId="3" fillId="3" borderId="1" xfId="0" applyFont="1" applyFill="1" applyBorder="1"/>
    <xf numFmtId="0" fontId="0" fillId="5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6" borderId="0" xfId="0" applyFill="1"/>
    <xf numFmtId="0" fontId="0" fillId="7" borderId="0" xfId="0" applyFill="1"/>
    <xf numFmtId="0" fontId="0" fillId="8" borderId="0" xfId="0" applyFill="1"/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19</xdr:row>
      <xdr:rowOff>0</xdr:rowOff>
    </xdr:from>
    <xdr:to>
      <xdr:col>15</xdr:col>
      <xdr:colOff>0</xdr:colOff>
      <xdr:row>33</xdr:row>
      <xdr:rowOff>0</xdr:rowOff>
    </xdr:to>
    <xdr:sp macro="" textlink="">
      <xdr:nvSpPr>
        <xdr:cNvPr id="332" name="OpenSolver1"/>
        <xdr:cNvSpPr/>
      </xdr:nvSpPr>
      <xdr:spPr>
        <a:xfrm>
          <a:off x="6334125" y="3619500"/>
          <a:ext cx="3629025" cy="2800350"/>
        </a:xfrm>
        <a:prstGeom prst="rect">
          <a:avLst/>
        </a:prstGeom>
        <a:solidFill>
          <a:srgbClr val="FF00FF">
            <a:alpha val="40000"/>
          </a:srgb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00FF"/>
            </a:solidFill>
          </a:endParaRPr>
        </a:p>
      </xdr:txBody>
    </xdr:sp>
    <xdr:clientData/>
  </xdr:twoCellAnchor>
  <xdr:twoCellAnchor>
    <xdr:from>
      <xdr:col>13</xdr:col>
      <xdr:colOff>0</xdr:colOff>
      <xdr:row>5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333" name="OpenSolver2"/>
        <xdr:cNvSpPr/>
      </xdr:nvSpPr>
      <xdr:spPr>
        <a:xfrm>
          <a:off x="8686800" y="952500"/>
          <a:ext cx="666750" cy="190500"/>
        </a:xfrm>
        <a:prstGeom prst="rect">
          <a:avLst/>
        </a:prstGeom>
        <a:noFill/>
        <a:ln w="25400">
          <a:solidFill>
            <a:srgbClr val="FF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00FF"/>
            </a:solidFill>
          </a:endParaRPr>
        </a:p>
      </xdr:txBody>
    </xdr:sp>
    <xdr:clientData/>
  </xdr:twoCellAnchor>
  <xdr:twoCellAnchor>
    <xdr:from>
      <xdr:col>12</xdr:col>
      <xdr:colOff>1120775</xdr:colOff>
      <xdr:row>4</xdr:row>
      <xdr:rowOff>114300</xdr:rowOff>
    </xdr:from>
    <xdr:to>
      <xdr:col>13</xdr:col>
      <xdr:colOff>218389</xdr:colOff>
      <xdr:row>5</xdr:row>
      <xdr:rowOff>50800</xdr:rowOff>
    </xdr:to>
    <xdr:sp macro="" textlink="">
      <xdr:nvSpPr>
        <xdr:cNvPr id="334" name="OpenSolver3"/>
        <xdr:cNvSpPr/>
      </xdr:nvSpPr>
      <xdr:spPr>
        <a:xfrm>
          <a:off x="8674100" y="876300"/>
          <a:ext cx="231089" cy="127000"/>
        </a:xfrm>
        <a:prstGeom prst="rect">
          <a:avLst/>
        </a:prstGeom>
        <a:solidFill>
          <a:srgbClr val="FFFFFF">
            <a:alpha val="80000"/>
          </a:srgb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12700" tIns="0" rIns="12700" bIns="0" rtlCol="0" anchor="t">
          <a:noAutofit/>
        </a:bodyPr>
        <a:lstStyle/>
        <a:p>
          <a:pPr algn="l"/>
          <a:r>
            <a:rPr lang="en-US" sz="900">
              <a:solidFill>
                <a:srgbClr val="000000"/>
              </a:solidFill>
            </a:rPr>
            <a:t>min </a:t>
          </a:r>
        </a:p>
      </xdr:txBody>
    </xdr:sp>
    <xdr:clientData/>
  </xdr:twoCellAnchor>
  <xdr:twoCellAnchor>
    <xdr:from>
      <xdr:col>16</xdr:col>
      <xdr:colOff>0</xdr:colOff>
      <xdr:row>19</xdr:row>
      <xdr:rowOff>0</xdr:rowOff>
    </xdr:from>
    <xdr:to>
      <xdr:col>17</xdr:col>
      <xdr:colOff>0</xdr:colOff>
      <xdr:row>33</xdr:row>
      <xdr:rowOff>0</xdr:rowOff>
    </xdr:to>
    <xdr:sp macro="" textlink="">
      <xdr:nvSpPr>
        <xdr:cNvPr id="335" name="OpenSolverQ20:Q33"/>
        <xdr:cNvSpPr/>
      </xdr:nvSpPr>
      <xdr:spPr>
        <a:xfrm>
          <a:off x="10572750" y="3619500"/>
          <a:ext cx="609600" cy="280035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36000≥</a:t>
          </a:r>
        </a:p>
      </xdr:txBody>
    </xdr:sp>
    <xdr:clientData/>
  </xdr:twoCellAnchor>
  <xdr:twoCellAnchor>
    <xdr:from>
      <xdr:col>9</xdr:col>
      <xdr:colOff>0</xdr:colOff>
      <xdr:row>41</xdr:row>
      <xdr:rowOff>0</xdr:rowOff>
    </xdr:from>
    <xdr:to>
      <xdr:col>10</xdr:col>
      <xdr:colOff>0</xdr:colOff>
      <xdr:row>55</xdr:row>
      <xdr:rowOff>0</xdr:rowOff>
    </xdr:to>
    <xdr:sp macro="" textlink="">
      <xdr:nvSpPr>
        <xdr:cNvPr id="336" name="OpenSolver5"/>
        <xdr:cNvSpPr/>
      </xdr:nvSpPr>
      <xdr:spPr>
        <a:xfrm>
          <a:off x="5724525" y="7943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8000"/>
            </a:solidFill>
          </a:endParaRPr>
        </a:p>
      </xdr:txBody>
    </xdr:sp>
    <xdr:clientData/>
  </xdr:twoCellAnchor>
  <xdr:twoCellAnchor>
    <xdr:from>
      <xdr:col>11</xdr:col>
      <xdr:colOff>0</xdr:colOff>
      <xdr:row>41</xdr:row>
      <xdr:rowOff>0</xdr:rowOff>
    </xdr:from>
    <xdr:to>
      <xdr:col>12</xdr:col>
      <xdr:colOff>0</xdr:colOff>
      <xdr:row>55</xdr:row>
      <xdr:rowOff>0</xdr:rowOff>
    </xdr:to>
    <xdr:sp macro="" textlink="">
      <xdr:nvSpPr>
        <xdr:cNvPr id="337" name="OpenSolver6"/>
        <xdr:cNvSpPr/>
      </xdr:nvSpPr>
      <xdr:spPr>
        <a:xfrm>
          <a:off x="6943725" y="7943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8000"/>
              </a:solidFill>
            </a:rPr>
            <a:t>≥</a:t>
          </a:r>
        </a:p>
      </xdr:txBody>
    </xdr:sp>
    <xdr:clientData/>
  </xdr:twoCellAnchor>
  <xdr:twoCellAnchor>
    <xdr:from>
      <xdr:col>10</xdr:col>
      <xdr:colOff>0</xdr:colOff>
      <xdr:row>48</xdr:row>
      <xdr:rowOff>0</xdr:rowOff>
    </xdr:from>
    <xdr:to>
      <xdr:col>11</xdr:col>
      <xdr:colOff>0</xdr:colOff>
      <xdr:row>48</xdr:row>
      <xdr:rowOff>0</xdr:rowOff>
    </xdr:to>
    <xdr:cxnSp macro="">
      <xdr:nvCxnSpPr>
        <xdr:cNvPr id="338" name="OpenSolver7"/>
        <xdr:cNvCxnSpPr>
          <a:stCxn id="336" idx="3"/>
          <a:endCxn id="337" idx="1"/>
        </xdr:cNvCxnSpPr>
      </xdr:nvCxnSpPr>
      <xdr:spPr>
        <a:xfrm>
          <a:off x="6334125" y="9277350"/>
          <a:ext cx="609600" cy="0"/>
        </a:xfrm>
        <a:prstGeom prst="straightConnector1">
          <a:avLst/>
        </a:prstGeom>
        <a:ln w="9525" cmpd="sng">
          <a:solidFill>
            <a:srgbClr val="008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114300</xdr:colOff>
      <xdr:row>47</xdr:row>
      <xdr:rowOff>63500</xdr:rowOff>
    </xdr:from>
    <xdr:to>
      <xdr:col>10</xdr:col>
      <xdr:colOff>495300</xdr:colOff>
      <xdr:row>48</xdr:row>
      <xdr:rowOff>127000</xdr:rowOff>
    </xdr:to>
    <xdr:sp macro="" textlink="">
      <xdr:nvSpPr>
        <xdr:cNvPr id="339" name="OpenSolver8"/>
        <xdr:cNvSpPr/>
      </xdr:nvSpPr>
      <xdr:spPr>
        <a:xfrm>
          <a:off x="6448425" y="9150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0</xdr:colOff>
      <xdr:row>41</xdr:row>
      <xdr:rowOff>0</xdr:rowOff>
    </xdr:from>
    <xdr:to>
      <xdr:col>14</xdr:col>
      <xdr:colOff>0</xdr:colOff>
      <xdr:row>55</xdr:row>
      <xdr:rowOff>0</xdr:rowOff>
    </xdr:to>
    <xdr:sp macro="" textlink="">
      <xdr:nvSpPr>
        <xdr:cNvPr id="340" name="OpenSolver9"/>
        <xdr:cNvSpPr/>
      </xdr:nvSpPr>
      <xdr:spPr>
        <a:xfrm>
          <a:off x="8686800" y="7943850"/>
          <a:ext cx="66675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9900CC"/>
            </a:solidFill>
          </a:endParaRPr>
        </a:p>
      </xdr:txBody>
    </xdr:sp>
    <xdr:clientData/>
  </xdr:twoCellAnchor>
  <xdr:twoCellAnchor>
    <xdr:from>
      <xdr:col>15</xdr:col>
      <xdr:colOff>0</xdr:colOff>
      <xdr:row>41</xdr:row>
      <xdr:rowOff>0</xdr:rowOff>
    </xdr:from>
    <xdr:to>
      <xdr:col>16</xdr:col>
      <xdr:colOff>0</xdr:colOff>
      <xdr:row>55</xdr:row>
      <xdr:rowOff>0</xdr:rowOff>
    </xdr:to>
    <xdr:sp macro="" textlink="">
      <xdr:nvSpPr>
        <xdr:cNvPr id="341" name="OpenSolver10"/>
        <xdr:cNvSpPr/>
      </xdr:nvSpPr>
      <xdr:spPr>
        <a:xfrm>
          <a:off x="9963150" y="7943850"/>
          <a:ext cx="60960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9900CC"/>
              </a:solidFill>
            </a:rPr>
            <a:t>≥</a:t>
          </a:r>
        </a:p>
      </xdr:txBody>
    </xdr:sp>
    <xdr:clientData/>
  </xdr:twoCellAnchor>
  <xdr:twoCellAnchor>
    <xdr:from>
      <xdr:col>14</xdr:col>
      <xdr:colOff>0</xdr:colOff>
      <xdr:row>48</xdr:row>
      <xdr:rowOff>0</xdr:rowOff>
    </xdr:from>
    <xdr:to>
      <xdr:col>15</xdr:col>
      <xdr:colOff>0</xdr:colOff>
      <xdr:row>48</xdr:row>
      <xdr:rowOff>0</xdr:rowOff>
    </xdr:to>
    <xdr:cxnSp macro="">
      <xdr:nvCxnSpPr>
        <xdr:cNvPr id="342" name="OpenSolver11"/>
        <xdr:cNvCxnSpPr>
          <a:stCxn id="340" idx="3"/>
          <a:endCxn id="341" idx="1"/>
        </xdr:cNvCxnSpPr>
      </xdr:nvCxnSpPr>
      <xdr:spPr>
        <a:xfrm>
          <a:off x="9353550" y="9277350"/>
          <a:ext cx="609600" cy="0"/>
        </a:xfrm>
        <a:prstGeom prst="straightConnector1">
          <a:avLst/>
        </a:prstGeom>
        <a:ln w="9525" cmpd="sng">
          <a:solidFill>
            <a:srgbClr val="9900CC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114300</xdr:colOff>
      <xdr:row>47</xdr:row>
      <xdr:rowOff>63500</xdr:rowOff>
    </xdr:from>
    <xdr:to>
      <xdr:col>14</xdr:col>
      <xdr:colOff>495300</xdr:colOff>
      <xdr:row>48</xdr:row>
      <xdr:rowOff>127000</xdr:rowOff>
    </xdr:to>
    <xdr:sp macro="" textlink="">
      <xdr:nvSpPr>
        <xdr:cNvPr id="343" name="OpenSolver12"/>
        <xdr:cNvSpPr/>
      </xdr:nvSpPr>
      <xdr:spPr>
        <a:xfrm>
          <a:off x="9467850" y="9150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0</xdr:colOff>
      <xdr:row>41</xdr:row>
      <xdr:rowOff>0</xdr:rowOff>
    </xdr:from>
    <xdr:to>
      <xdr:col>18</xdr:col>
      <xdr:colOff>0</xdr:colOff>
      <xdr:row>55</xdr:row>
      <xdr:rowOff>0</xdr:rowOff>
    </xdr:to>
    <xdr:sp macro="" textlink="">
      <xdr:nvSpPr>
        <xdr:cNvPr id="344" name="OpenSolver13"/>
        <xdr:cNvSpPr/>
      </xdr:nvSpPr>
      <xdr:spPr>
        <a:xfrm>
          <a:off x="11182350" y="79438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800000"/>
            </a:solidFill>
          </a:endParaRPr>
        </a:p>
      </xdr:txBody>
    </xdr:sp>
    <xdr:clientData/>
  </xdr:twoCellAnchor>
  <xdr:twoCellAnchor>
    <xdr:from>
      <xdr:col>19</xdr:col>
      <xdr:colOff>0</xdr:colOff>
      <xdr:row>41</xdr:row>
      <xdr:rowOff>0</xdr:rowOff>
    </xdr:from>
    <xdr:to>
      <xdr:col>20</xdr:col>
      <xdr:colOff>0</xdr:colOff>
      <xdr:row>55</xdr:row>
      <xdr:rowOff>0</xdr:rowOff>
    </xdr:to>
    <xdr:sp macro="" textlink="">
      <xdr:nvSpPr>
        <xdr:cNvPr id="345" name="OpenSolver14"/>
        <xdr:cNvSpPr/>
      </xdr:nvSpPr>
      <xdr:spPr>
        <a:xfrm>
          <a:off x="12401550" y="79438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800000"/>
              </a:solidFill>
            </a:rPr>
            <a:t>≥</a:t>
          </a:r>
        </a:p>
      </xdr:txBody>
    </xdr:sp>
    <xdr:clientData/>
  </xdr:twoCellAnchor>
  <xdr:twoCellAnchor>
    <xdr:from>
      <xdr:col>18</xdr:col>
      <xdr:colOff>0</xdr:colOff>
      <xdr:row>48</xdr:row>
      <xdr:rowOff>0</xdr:rowOff>
    </xdr:from>
    <xdr:to>
      <xdr:col>19</xdr:col>
      <xdr:colOff>0</xdr:colOff>
      <xdr:row>48</xdr:row>
      <xdr:rowOff>0</xdr:rowOff>
    </xdr:to>
    <xdr:cxnSp macro="">
      <xdr:nvCxnSpPr>
        <xdr:cNvPr id="346" name="OpenSolver15"/>
        <xdr:cNvCxnSpPr>
          <a:stCxn id="344" idx="3"/>
          <a:endCxn id="345" idx="1"/>
        </xdr:cNvCxnSpPr>
      </xdr:nvCxnSpPr>
      <xdr:spPr>
        <a:xfrm>
          <a:off x="11791950" y="9277350"/>
          <a:ext cx="609600" cy="0"/>
        </a:xfrm>
        <a:prstGeom prst="straightConnector1">
          <a:avLst/>
        </a:prstGeom>
        <a:ln w="9525" cmpd="sng">
          <a:solidFill>
            <a:srgbClr val="800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114300</xdr:colOff>
      <xdr:row>47</xdr:row>
      <xdr:rowOff>63500</xdr:rowOff>
    </xdr:from>
    <xdr:to>
      <xdr:col>18</xdr:col>
      <xdr:colOff>495300</xdr:colOff>
      <xdr:row>48</xdr:row>
      <xdr:rowOff>127000</xdr:rowOff>
    </xdr:to>
    <xdr:sp macro="" textlink="">
      <xdr:nvSpPr>
        <xdr:cNvPr id="347" name="OpenSolver16"/>
        <xdr:cNvSpPr/>
      </xdr:nvSpPr>
      <xdr:spPr>
        <a:xfrm>
          <a:off x="11906250" y="9150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0</xdr:colOff>
      <xdr:row>56</xdr:row>
      <xdr:rowOff>0</xdr:rowOff>
    </xdr:from>
    <xdr:to>
      <xdr:col>10</xdr:col>
      <xdr:colOff>0</xdr:colOff>
      <xdr:row>70</xdr:row>
      <xdr:rowOff>0</xdr:rowOff>
    </xdr:to>
    <xdr:sp macro="" textlink="">
      <xdr:nvSpPr>
        <xdr:cNvPr id="348" name="OpenSolver17"/>
        <xdr:cNvSpPr/>
      </xdr:nvSpPr>
      <xdr:spPr>
        <a:xfrm>
          <a:off x="5724525" y="10801350"/>
          <a:ext cx="609600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CC33"/>
            </a:solidFill>
          </a:endParaRPr>
        </a:p>
      </xdr:txBody>
    </xdr:sp>
    <xdr:clientData/>
  </xdr:twoCellAnchor>
  <xdr:twoCellAnchor>
    <xdr:from>
      <xdr:col>11</xdr:col>
      <xdr:colOff>0</xdr:colOff>
      <xdr:row>56</xdr:row>
      <xdr:rowOff>0</xdr:rowOff>
    </xdr:from>
    <xdr:to>
      <xdr:col>12</xdr:col>
      <xdr:colOff>0</xdr:colOff>
      <xdr:row>70</xdr:row>
      <xdr:rowOff>0</xdr:rowOff>
    </xdr:to>
    <xdr:sp macro="" textlink="">
      <xdr:nvSpPr>
        <xdr:cNvPr id="349" name="OpenSolver18"/>
        <xdr:cNvSpPr/>
      </xdr:nvSpPr>
      <xdr:spPr>
        <a:xfrm>
          <a:off x="6943725" y="10801350"/>
          <a:ext cx="609600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CC33"/>
              </a:solidFill>
            </a:rPr>
            <a:t>≥</a:t>
          </a:r>
        </a:p>
      </xdr:txBody>
    </xdr:sp>
    <xdr:clientData/>
  </xdr:twoCellAnchor>
  <xdr:twoCellAnchor>
    <xdr:from>
      <xdr:col>10</xdr:col>
      <xdr:colOff>0</xdr:colOff>
      <xdr:row>63</xdr:row>
      <xdr:rowOff>0</xdr:rowOff>
    </xdr:from>
    <xdr:to>
      <xdr:col>11</xdr:col>
      <xdr:colOff>0</xdr:colOff>
      <xdr:row>63</xdr:row>
      <xdr:rowOff>0</xdr:rowOff>
    </xdr:to>
    <xdr:cxnSp macro="">
      <xdr:nvCxnSpPr>
        <xdr:cNvPr id="350" name="OpenSolver19"/>
        <xdr:cNvCxnSpPr>
          <a:stCxn id="348" idx="3"/>
          <a:endCxn id="349" idx="1"/>
        </xdr:cNvCxnSpPr>
      </xdr:nvCxnSpPr>
      <xdr:spPr>
        <a:xfrm>
          <a:off x="6334125" y="12134850"/>
          <a:ext cx="609600" cy="0"/>
        </a:xfrm>
        <a:prstGeom prst="straightConnector1">
          <a:avLst/>
        </a:prstGeom>
        <a:ln w="9525" cmpd="sng">
          <a:solidFill>
            <a:srgbClr val="00CC33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114300</xdr:colOff>
      <xdr:row>62</xdr:row>
      <xdr:rowOff>63500</xdr:rowOff>
    </xdr:from>
    <xdr:to>
      <xdr:col>10</xdr:col>
      <xdr:colOff>495300</xdr:colOff>
      <xdr:row>63</xdr:row>
      <xdr:rowOff>127000</xdr:rowOff>
    </xdr:to>
    <xdr:sp macro="" textlink="">
      <xdr:nvSpPr>
        <xdr:cNvPr id="351" name="OpenSolver20"/>
        <xdr:cNvSpPr/>
      </xdr:nvSpPr>
      <xdr:spPr>
        <a:xfrm>
          <a:off x="6448425" y="12007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0</xdr:colOff>
      <xdr:row>56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352" name="OpenSolver21"/>
        <xdr:cNvSpPr/>
      </xdr:nvSpPr>
      <xdr:spPr>
        <a:xfrm>
          <a:off x="8686800" y="10801350"/>
          <a:ext cx="666750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6600"/>
            </a:solidFill>
          </a:endParaRPr>
        </a:p>
      </xdr:txBody>
    </xdr:sp>
    <xdr:clientData/>
  </xdr:twoCellAnchor>
  <xdr:twoCellAnchor>
    <xdr:from>
      <xdr:col>15</xdr:col>
      <xdr:colOff>0</xdr:colOff>
      <xdr:row>56</xdr:row>
      <xdr:rowOff>0</xdr:rowOff>
    </xdr:from>
    <xdr:to>
      <xdr:col>16</xdr:col>
      <xdr:colOff>0</xdr:colOff>
      <xdr:row>70</xdr:row>
      <xdr:rowOff>0</xdr:rowOff>
    </xdr:to>
    <xdr:sp macro="" textlink="">
      <xdr:nvSpPr>
        <xdr:cNvPr id="353" name="OpenSolver22"/>
        <xdr:cNvSpPr/>
      </xdr:nvSpPr>
      <xdr:spPr>
        <a:xfrm>
          <a:off x="9963150" y="10801350"/>
          <a:ext cx="609600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FF6600"/>
              </a:solidFill>
            </a:rPr>
            <a:t>≥</a:t>
          </a:r>
        </a:p>
      </xdr:txBody>
    </xdr:sp>
    <xdr:clientData/>
  </xdr:twoCellAnchor>
  <xdr:twoCellAnchor>
    <xdr:from>
      <xdr:col>14</xdr:col>
      <xdr:colOff>0</xdr:colOff>
      <xdr:row>63</xdr:row>
      <xdr:rowOff>0</xdr:rowOff>
    </xdr:from>
    <xdr:to>
      <xdr:col>15</xdr:col>
      <xdr:colOff>0</xdr:colOff>
      <xdr:row>63</xdr:row>
      <xdr:rowOff>0</xdr:rowOff>
    </xdr:to>
    <xdr:cxnSp macro="">
      <xdr:nvCxnSpPr>
        <xdr:cNvPr id="354" name="OpenSolver23"/>
        <xdr:cNvCxnSpPr>
          <a:stCxn id="352" idx="3"/>
          <a:endCxn id="353" idx="1"/>
        </xdr:cNvCxnSpPr>
      </xdr:nvCxnSpPr>
      <xdr:spPr>
        <a:xfrm>
          <a:off x="9353550" y="12134850"/>
          <a:ext cx="609600" cy="0"/>
        </a:xfrm>
        <a:prstGeom prst="straightConnector1">
          <a:avLst/>
        </a:prstGeom>
        <a:ln w="9525" cmpd="sng">
          <a:solidFill>
            <a:srgbClr val="FF66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114300</xdr:colOff>
      <xdr:row>62</xdr:row>
      <xdr:rowOff>63500</xdr:rowOff>
    </xdr:from>
    <xdr:to>
      <xdr:col>14</xdr:col>
      <xdr:colOff>495300</xdr:colOff>
      <xdr:row>63</xdr:row>
      <xdr:rowOff>127000</xdr:rowOff>
    </xdr:to>
    <xdr:sp macro="" textlink="">
      <xdr:nvSpPr>
        <xdr:cNvPr id="355" name="OpenSolver24"/>
        <xdr:cNvSpPr/>
      </xdr:nvSpPr>
      <xdr:spPr>
        <a:xfrm>
          <a:off x="9467850" y="12007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0</xdr:colOff>
      <xdr:row>56</xdr:row>
      <xdr:rowOff>0</xdr:rowOff>
    </xdr:from>
    <xdr:to>
      <xdr:col>18</xdr:col>
      <xdr:colOff>0</xdr:colOff>
      <xdr:row>70</xdr:row>
      <xdr:rowOff>0</xdr:rowOff>
    </xdr:to>
    <xdr:sp macro="" textlink="">
      <xdr:nvSpPr>
        <xdr:cNvPr id="356" name="OpenSolver25"/>
        <xdr:cNvSpPr/>
      </xdr:nvSpPr>
      <xdr:spPr>
        <a:xfrm>
          <a:off x="11182350" y="10801350"/>
          <a:ext cx="609600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CC0099"/>
            </a:solidFill>
          </a:endParaRPr>
        </a:p>
      </xdr:txBody>
    </xdr:sp>
    <xdr:clientData/>
  </xdr:twoCellAnchor>
  <xdr:twoCellAnchor>
    <xdr:from>
      <xdr:col>19</xdr:col>
      <xdr:colOff>0</xdr:colOff>
      <xdr:row>56</xdr:row>
      <xdr:rowOff>0</xdr:rowOff>
    </xdr:from>
    <xdr:to>
      <xdr:col>20</xdr:col>
      <xdr:colOff>0</xdr:colOff>
      <xdr:row>70</xdr:row>
      <xdr:rowOff>0</xdr:rowOff>
    </xdr:to>
    <xdr:sp macro="" textlink="">
      <xdr:nvSpPr>
        <xdr:cNvPr id="357" name="OpenSolver26"/>
        <xdr:cNvSpPr/>
      </xdr:nvSpPr>
      <xdr:spPr>
        <a:xfrm>
          <a:off x="12401550" y="10801350"/>
          <a:ext cx="609600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CC0099"/>
              </a:solidFill>
            </a:rPr>
            <a:t>≥</a:t>
          </a:r>
        </a:p>
      </xdr:txBody>
    </xdr:sp>
    <xdr:clientData/>
  </xdr:twoCellAnchor>
  <xdr:twoCellAnchor>
    <xdr:from>
      <xdr:col>18</xdr:col>
      <xdr:colOff>0</xdr:colOff>
      <xdr:row>63</xdr:row>
      <xdr:rowOff>0</xdr:rowOff>
    </xdr:from>
    <xdr:to>
      <xdr:col>19</xdr:col>
      <xdr:colOff>0</xdr:colOff>
      <xdr:row>63</xdr:row>
      <xdr:rowOff>0</xdr:rowOff>
    </xdr:to>
    <xdr:cxnSp macro="">
      <xdr:nvCxnSpPr>
        <xdr:cNvPr id="358" name="OpenSolver27"/>
        <xdr:cNvCxnSpPr>
          <a:stCxn id="356" idx="3"/>
          <a:endCxn id="357" idx="1"/>
        </xdr:cNvCxnSpPr>
      </xdr:nvCxnSpPr>
      <xdr:spPr>
        <a:xfrm>
          <a:off x="11791950" y="12134850"/>
          <a:ext cx="609600" cy="0"/>
        </a:xfrm>
        <a:prstGeom prst="straightConnector1">
          <a:avLst/>
        </a:prstGeom>
        <a:ln w="9525" cmpd="sng">
          <a:solidFill>
            <a:srgbClr val="CC0099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114300</xdr:colOff>
      <xdr:row>62</xdr:row>
      <xdr:rowOff>63500</xdr:rowOff>
    </xdr:from>
    <xdr:to>
      <xdr:col>18</xdr:col>
      <xdr:colOff>495300</xdr:colOff>
      <xdr:row>63</xdr:row>
      <xdr:rowOff>127000</xdr:rowOff>
    </xdr:to>
    <xdr:sp macro="" textlink="">
      <xdr:nvSpPr>
        <xdr:cNvPr id="359" name="OpenSolver28"/>
        <xdr:cNvSpPr/>
      </xdr:nvSpPr>
      <xdr:spPr>
        <a:xfrm>
          <a:off x="11906250" y="12007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70</xdr:row>
      <xdr:rowOff>0</xdr:rowOff>
    </xdr:from>
    <xdr:to>
      <xdr:col>4</xdr:col>
      <xdr:colOff>0</xdr:colOff>
      <xdr:row>84</xdr:row>
      <xdr:rowOff>0</xdr:rowOff>
    </xdr:to>
    <xdr:sp macro="" textlink="">
      <xdr:nvSpPr>
        <xdr:cNvPr id="360" name="OpenSolver29"/>
        <xdr:cNvSpPr/>
      </xdr:nvSpPr>
      <xdr:spPr>
        <a:xfrm>
          <a:off x="2000250" y="13468350"/>
          <a:ext cx="60960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00FF"/>
            </a:solidFill>
          </a:endParaRPr>
        </a:p>
      </xdr:txBody>
    </xdr:sp>
    <xdr:clientData/>
  </xdr:twoCellAnchor>
  <xdr:twoCellAnchor>
    <xdr:from>
      <xdr:col>5</xdr:col>
      <xdr:colOff>0</xdr:colOff>
      <xdr:row>70</xdr:row>
      <xdr:rowOff>0</xdr:rowOff>
    </xdr:from>
    <xdr:to>
      <xdr:col>6</xdr:col>
      <xdr:colOff>0</xdr:colOff>
      <xdr:row>84</xdr:row>
      <xdr:rowOff>0</xdr:rowOff>
    </xdr:to>
    <xdr:sp macro="" textlink="">
      <xdr:nvSpPr>
        <xdr:cNvPr id="361" name="OpenSolver30"/>
        <xdr:cNvSpPr/>
      </xdr:nvSpPr>
      <xdr:spPr>
        <a:xfrm>
          <a:off x="3286125" y="13468350"/>
          <a:ext cx="60960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≥</a:t>
          </a:r>
        </a:p>
      </xdr:txBody>
    </xdr:sp>
    <xdr:clientData/>
  </xdr:twoCellAnchor>
  <xdr:twoCellAnchor>
    <xdr:from>
      <xdr:col>4</xdr:col>
      <xdr:colOff>0</xdr:colOff>
      <xdr:row>77</xdr:row>
      <xdr:rowOff>0</xdr:rowOff>
    </xdr:from>
    <xdr:to>
      <xdr:col>5</xdr:col>
      <xdr:colOff>0</xdr:colOff>
      <xdr:row>77</xdr:row>
      <xdr:rowOff>0</xdr:rowOff>
    </xdr:to>
    <xdr:cxnSp macro="">
      <xdr:nvCxnSpPr>
        <xdr:cNvPr id="362" name="OpenSolver31"/>
        <xdr:cNvCxnSpPr>
          <a:stCxn id="360" idx="3"/>
          <a:endCxn id="361" idx="1"/>
        </xdr:cNvCxnSpPr>
      </xdr:nvCxnSpPr>
      <xdr:spPr>
        <a:xfrm>
          <a:off x="2609850" y="14801850"/>
          <a:ext cx="676275" cy="0"/>
        </a:xfrm>
        <a:prstGeom prst="straightConnector1">
          <a:avLst/>
        </a:prstGeom>
        <a:ln w="9525" cmpd="sng">
          <a:solidFill>
            <a:srgbClr val="0000FF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147637</xdr:colOff>
      <xdr:row>76</xdr:row>
      <xdr:rowOff>63500</xdr:rowOff>
    </xdr:from>
    <xdr:to>
      <xdr:col>4</xdr:col>
      <xdr:colOff>528637</xdr:colOff>
      <xdr:row>77</xdr:row>
      <xdr:rowOff>127000</xdr:rowOff>
    </xdr:to>
    <xdr:sp macro="" textlink="">
      <xdr:nvSpPr>
        <xdr:cNvPr id="363" name="OpenSolver32"/>
        <xdr:cNvSpPr/>
      </xdr:nvSpPr>
      <xdr:spPr>
        <a:xfrm>
          <a:off x="2757487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0</xdr:colOff>
      <xdr:row>70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364" name="OpenSolver33"/>
        <xdr:cNvSpPr/>
      </xdr:nvSpPr>
      <xdr:spPr>
        <a:xfrm>
          <a:off x="4505325" y="134683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8000"/>
            </a:solidFill>
          </a:endParaRPr>
        </a:p>
      </xdr:txBody>
    </xdr:sp>
    <xdr:clientData/>
  </xdr:twoCellAnchor>
  <xdr:twoCellAnchor>
    <xdr:from>
      <xdr:col>9</xdr:col>
      <xdr:colOff>0</xdr:colOff>
      <xdr:row>70</xdr:row>
      <xdr:rowOff>0</xdr:rowOff>
    </xdr:from>
    <xdr:to>
      <xdr:col>10</xdr:col>
      <xdr:colOff>0</xdr:colOff>
      <xdr:row>84</xdr:row>
      <xdr:rowOff>0</xdr:rowOff>
    </xdr:to>
    <xdr:sp macro="" textlink="">
      <xdr:nvSpPr>
        <xdr:cNvPr id="365" name="OpenSolver34"/>
        <xdr:cNvSpPr/>
      </xdr:nvSpPr>
      <xdr:spPr>
        <a:xfrm>
          <a:off x="5724525" y="134683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8000"/>
              </a:solidFill>
            </a:rPr>
            <a:t>≥</a:t>
          </a:r>
        </a:p>
      </xdr:txBody>
    </xdr:sp>
    <xdr:clientData/>
  </xdr:twoCellAnchor>
  <xdr:twoCellAnchor>
    <xdr:from>
      <xdr:col>8</xdr:col>
      <xdr:colOff>0</xdr:colOff>
      <xdr:row>77</xdr:row>
      <xdr:rowOff>0</xdr:rowOff>
    </xdr:from>
    <xdr:to>
      <xdr:col>9</xdr:col>
      <xdr:colOff>0</xdr:colOff>
      <xdr:row>77</xdr:row>
      <xdr:rowOff>0</xdr:rowOff>
    </xdr:to>
    <xdr:cxnSp macro="">
      <xdr:nvCxnSpPr>
        <xdr:cNvPr id="366" name="OpenSolver35"/>
        <xdr:cNvCxnSpPr>
          <a:stCxn id="364" idx="3"/>
          <a:endCxn id="365" idx="1"/>
        </xdr:cNvCxnSpPr>
      </xdr:nvCxnSpPr>
      <xdr:spPr>
        <a:xfrm>
          <a:off x="5114925" y="14801850"/>
          <a:ext cx="609600" cy="0"/>
        </a:xfrm>
        <a:prstGeom prst="straightConnector1">
          <a:avLst/>
        </a:prstGeom>
        <a:ln w="9525" cmpd="sng">
          <a:solidFill>
            <a:srgbClr val="008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76</xdr:row>
      <xdr:rowOff>63500</xdr:rowOff>
    </xdr:from>
    <xdr:to>
      <xdr:col>8</xdr:col>
      <xdr:colOff>495300</xdr:colOff>
      <xdr:row>77</xdr:row>
      <xdr:rowOff>127000</xdr:rowOff>
    </xdr:to>
    <xdr:sp macro="" textlink="">
      <xdr:nvSpPr>
        <xdr:cNvPr id="367" name="OpenSolver36"/>
        <xdr:cNvSpPr/>
      </xdr:nvSpPr>
      <xdr:spPr>
        <a:xfrm>
          <a:off x="5229225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0</xdr:colOff>
      <xdr:row>70</xdr:row>
      <xdr:rowOff>0</xdr:rowOff>
    </xdr:from>
    <xdr:to>
      <xdr:col>12</xdr:col>
      <xdr:colOff>0</xdr:colOff>
      <xdr:row>84</xdr:row>
      <xdr:rowOff>0</xdr:rowOff>
    </xdr:to>
    <xdr:sp macro="" textlink="">
      <xdr:nvSpPr>
        <xdr:cNvPr id="368" name="OpenSolver37"/>
        <xdr:cNvSpPr/>
      </xdr:nvSpPr>
      <xdr:spPr>
        <a:xfrm>
          <a:off x="6943725" y="13468350"/>
          <a:ext cx="60960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9900CC"/>
            </a:solidFill>
          </a:endParaRPr>
        </a:p>
      </xdr:txBody>
    </xdr:sp>
    <xdr:clientData/>
  </xdr:twoCellAnchor>
  <xdr:twoCellAnchor>
    <xdr:from>
      <xdr:col>13</xdr:col>
      <xdr:colOff>0</xdr:colOff>
      <xdr:row>70</xdr:row>
      <xdr:rowOff>0</xdr:rowOff>
    </xdr:from>
    <xdr:to>
      <xdr:col>14</xdr:col>
      <xdr:colOff>0</xdr:colOff>
      <xdr:row>84</xdr:row>
      <xdr:rowOff>0</xdr:rowOff>
    </xdr:to>
    <xdr:sp macro="" textlink="">
      <xdr:nvSpPr>
        <xdr:cNvPr id="369" name="OpenSolver38"/>
        <xdr:cNvSpPr/>
      </xdr:nvSpPr>
      <xdr:spPr>
        <a:xfrm>
          <a:off x="8686800" y="13468350"/>
          <a:ext cx="66675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9900CC"/>
              </a:solidFill>
            </a:rPr>
            <a:t>≥</a:t>
          </a:r>
        </a:p>
      </xdr:txBody>
    </xdr:sp>
    <xdr:clientData/>
  </xdr:twoCellAnchor>
  <xdr:twoCellAnchor>
    <xdr:from>
      <xdr:col>12</xdr:col>
      <xdr:colOff>0</xdr:colOff>
      <xdr:row>77</xdr:row>
      <xdr:rowOff>0</xdr:rowOff>
    </xdr:from>
    <xdr:to>
      <xdr:col>13</xdr:col>
      <xdr:colOff>0</xdr:colOff>
      <xdr:row>77</xdr:row>
      <xdr:rowOff>0</xdr:rowOff>
    </xdr:to>
    <xdr:cxnSp macro="">
      <xdr:nvCxnSpPr>
        <xdr:cNvPr id="370" name="OpenSolver39"/>
        <xdr:cNvCxnSpPr>
          <a:stCxn id="368" idx="3"/>
          <a:endCxn id="369" idx="1"/>
        </xdr:cNvCxnSpPr>
      </xdr:nvCxnSpPr>
      <xdr:spPr>
        <a:xfrm>
          <a:off x="7553325" y="14801850"/>
          <a:ext cx="1133475" cy="0"/>
        </a:xfrm>
        <a:prstGeom prst="straightConnector1">
          <a:avLst/>
        </a:prstGeom>
        <a:ln w="9525" cmpd="sng">
          <a:solidFill>
            <a:srgbClr val="9900CC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376237</xdr:colOff>
      <xdr:row>76</xdr:row>
      <xdr:rowOff>63500</xdr:rowOff>
    </xdr:from>
    <xdr:to>
      <xdr:col>12</xdr:col>
      <xdr:colOff>757237</xdr:colOff>
      <xdr:row>77</xdr:row>
      <xdr:rowOff>127000</xdr:rowOff>
    </xdr:to>
    <xdr:sp macro="" textlink="">
      <xdr:nvSpPr>
        <xdr:cNvPr id="371" name="OpenSolver40"/>
        <xdr:cNvSpPr/>
      </xdr:nvSpPr>
      <xdr:spPr>
        <a:xfrm>
          <a:off x="7929562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0</xdr:colOff>
      <xdr:row>70</xdr:row>
      <xdr:rowOff>0</xdr:rowOff>
    </xdr:from>
    <xdr:to>
      <xdr:col>16</xdr:col>
      <xdr:colOff>0</xdr:colOff>
      <xdr:row>84</xdr:row>
      <xdr:rowOff>0</xdr:rowOff>
    </xdr:to>
    <xdr:sp macro="" textlink="">
      <xdr:nvSpPr>
        <xdr:cNvPr id="372" name="OpenSolver41"/>
        <xdr:cNvSpPr/>
      </xdr:nvSpPr>
      <xdr:spPr>
        <a:xfrm>
          <a:off x="9963150" y="134683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800000"/>
            </a:solidFill>
          </a:endParaRPr>
        </a:p>
      </xdr:txBody>
    </xdr:sp>
    <xdr:clientData/>
  </xdr:twoCellAnchor>
  <xdr:twoCellAnchor>
    <xdr:from>
      <xdr:col>17</xdr:col>
      <xdr:colOff>0</xdr:colOff>
      <xdr:row>70</xdr:row>
      <xdr:rowOff>0</xdr:rowOff>
    </xdr:from>
    <xdr:to>
      <xdr:col>18</xdr:col>
      <xdr:colOff>0</xdr:colOff>
      <xdr:row>84</xdr:row>
      <xdr:rowOff>0</xdr:rowOff>
    </xdr:to>
    <xdr:sp macro="" textlink="">
      <xdr:nvSpPr>
        <xdr:cNvPr id="373" name="OpenSolver42"/>
        <xdr:cNvSpPr/>
      </xdr:nvSpPr>
      <xdr:spPr>
        <a:xfrm>
          <a:off x="11182350" y="134683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800000"/>
              </a:solidFill>
            </a:rPr>
            <a:t>≥</a:t>
          </a:r>
        </a:p>
      </xdr:txBody>
    </xdr:sp>
    <xdr:clientData/>
  </xdr:twoCellAnchor>
  <xdr:twoCellAnchor>
    <xdr:from>
      <xdr:col>16</xdr:col>
      <xdr:colOff>0</xdr:colOff>
      <xdr:row>77</xdr:row>
      <xdr:rowOff>0</xdr:rowOff>
    </xdr:from>
    <xdr:to>
      <xdr:col>17</xdr:col>
      <xdr:colOff>0</xdr:colOff>
      <xdr:row>77</xdr:row>
      <xdr:rowOff>0</xdr:rowOff>
    </xdr:to>
    <xdr:cxnSp macro="">
      <xdr:nvCxnSpPr>
        <xdr:cNvPr id="374" name="OpenSolver43"/>
        <xdr:cNvCxnSpPr>
          <a:stCxn id="372" idx="3"/>
          <a:endCxn id="373" idx="1"/>
        </xdr:cNvCxnSpPr>
      </xdr:nvCxnSpPr>
      <xdr:spPr>
        <a:xfrm>
          <a:off x="10572750" y="14801850"/>
          <a:ext cx="609600" cy="0"/>
        </a:xfrm>
        <a:prstGeom prst="straightConnector1">
          <a:avLst/>
        </a:prstGeom>
        <a:ln w="9525" cmpd="sng">
          <a:solidFill>
            <a:srgbClr val="800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114300</xdr:colOff>
      <xdr:row>76</xdr:row>
      <xdr:rowOff>63500</xdr:rowOff>
    </xdr:from>
    <xdr:to>
      <xdr:col>16</xdr:col>
      <xdr:colOff>495300</xdr:colOff>
      <xdr:row>77</xdr:row>
      <xdr:rowOff>127000</xdr:rowOff>
    </xdr:to>
    <xdr:sp macro="" textlink="">
      <xdr:nvSpPr>
        <xdr:cNvPr id="375" name="OpenSolver44"/>
        <xdr:cNvSpPr/>
      </xdr:nvSpPr>
      <xdr:spPr>
        <a:xfrm>
          <a:off x="10687050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0</xdr:colOff>
      <xdr:row>87</xdr:row>
      <xdr:rowOff>0</xdr:rowOff>
    </xdr:from>
    <xdr:to>
      <xdr:col>16</xdr:col>
      <xdr:colOff>0</xdr:colOff>
      <xdr:row>101</xdr:row>
      <xdr:rowOff>0</xdr:rowOff>
    </xdr:to>
    <xdr:sp macro="" textlink="">
      <xdr:nvSpPr>
        <xdr:cNvPr id="376" name="OpenSolver45"/>
        <xdr:cNvSpPr/>
      </xdr:nvSpPr>
      <xdr:spPr>
        <a:xfrm>
          <a:off x="9963150" y="16706850"/>
          <a:ext cx="609600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CC33"/>
            </a:solidFill>
          </a:endParaRPr>
        </a:p>
      </xdr:txBody>
    </xdr:sp>
    <xdr:clientData/>
  </xdr:twoCellAnchor>
  <xdr:twoCellAnchor>
    <xdr:from>
      <xdr:col>17</xdr:col>
      <xdr:colOff>0</xdr:colOff>
      <xdr:row>87</xdr:row>
      <xdr:rowOff>0</xdr:rowOff>
    </xdr:from>
    <xdr:to>
      <xdr:col>18</xdr:col>
      <xdr:colOff>0</xdr:colOff>
      <xdr:row>101</xdr:row>
      <xdr:rowOff>0</xdr:rowOff>
    </xdr:to>
    <xdr:sp macro="" textlink="">
      <xdr:nvSpPr>
        <xdr:cNvPr id="377" name="OpenSolver46"/>
        <xdr:cNvSpPr/>
      </xdr:nvSpPr>
      <xdr:spPr>
        <a:xfrm>
          <a:off x="11182350" y="16706850"/>
          <a:ext cx="609600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CC33"/>
              </a:solidFill>
            </a:rPr>
            <a:t>≤</a:t>
          </a:r>
        </a:p>
      </xdr:txBody>
    </xdr:sp>
    <xdr:clientData/>
  </xdr:twoCellAnchor>
  <xdr:twoCellAnchor>
    <xdr:from>
      <xdr:col>16</xdr:col>
      <xdr:colOff>0</xdr:colOff>
      <xdr:row>94</xdr:row>
      <xdr:rowOff>0</xdr:rowOff>
    </xdr:from>
    <xdr:to>
      <xdr:col>17</xdr:col>
      <xdr:colOff>0</xdr:colOff>
      <xdr:row>94</xdr:row>
      <xdr:rowOff>0</xdr:rowOff>
    </xdr:to>
    <xdr:cxnSp macro="">
      <xdr:nvCxnSpPr>
        <xdr:cNvPr id="378" name="OpenSolver47"/>
        <xdr:cNvCxnSpPr>
          <a:stCxn id="376" idx="3"/>
          <a:endCxn id="377" idx="1"/>
        </xdr:cNvCxnSpPr>
      </xdr:nvCxnSpPr>
      <xdr:spPr>
        <a:xfrm>
          <a:off x="10572750" y="18040350"/>
          <a:ext cx="609600" cy="0"/>
        </a:xfrm>
        <a:prstGeom prst="straightConnector1">
          <a:avLst/>
        </a:prstGeom>
        <a:ln w="9525" cmpd="sng">
          <a:solidFill>
            <a:srgbClr val="00CC33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114300</xdr:colOff>
      <xdr:row>93</xdr:row>
      <xdr:rowOff>63500</xdr:rowOff>
    </xdr:from>
    <xdr:to>
      <xdr:col>16</xdr:col>
      <xdr:colOff>495300</xdr:colOff>
      <xdr:row>94</xdr:row>
      <xdr:rowOff>127000</xdr:rowOff>
    </xdr:to>
    <xdr:sp macro="" textlink="">
      <xdr:nvSpPr>
        <xdr:cNvPr id="379" name="OpenSolver48"/>
        <xdr:cNvSpPr/>
      </xdr:nvSpPr>
      <xdr:spPr>
        <a:xfrm>
          <a:off x="10687050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87</xdr:row>
      <xdr:rowOff>0</xdr:rowOff>
    </xdr:from>
    <xdr:to>
      <xdr:col>4</xdr:col>
      <xdr:colOff>0</xdr:colOff>
      <xdr:row>101</xdr:row>
      <xdr:rowOff>0</xdr:rowOff>
    </xdr:to>
    <xdr:sp macro="" textlink="">
      <xdr:nvSpPr>
        <xdr:cNvPr id="380" name="OpenSolver49"/>
        <xdr:cNvSpPr/>
      </xdr:nvSpPr>
      <xdr:spPr>
        <a:xfrm>
          <a:off x="2000250" y="16706850"/>
          <a:ext cx="609600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6600"/>
            </a:solidFill>
          </a:endParaRPr>
        </a:p>
      </xdr:txBody>
    </xdr:sp>
    <xdr:clientData/>
  </xdr:twoCellAnchor>
  <xdr:twoCellAnchor>
    <xdr:from>
      <xdr:col>5</xdr:col>
      <xdr:colOff>0</xdr:colOff>
      <xdr:row>87</xdr:row>
      <xdr:rowOff>0</xdr:rowOff>
    </xdr:from>
    <xdr:to>
      <xdr:col>6</xdr:col>
      <xdr:colOff>0</xdr:colOff>
      <xdr:row>101</xdr:row>
      <xdr:rowOff>0</xdr:rowOff>
    </xdr:to>
    <xdr:sp macro="" textlink="">
      <xdr:nvSpPr>
        <xdr:cNvPr id="381" name="OpenSolver50"/>
        <xdr:cNvSpPr/>
      </xdr:nvSpPr>
      <xdr:spPr>
        <a:xfrm>
          <a:off x="3286125" y="16706850"/>
          <a:ext cx="609600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FF6600"/>
              </a:solidFill>
            </a:rPr>
            <a:t>≤</a:t>
          </a:r>
        </a:p>
      </xdr:txBody>
    </xdr:sp>
    <xdr:clientData/>
  </xdr:twoCellAnchor>
  <xdr:twoCellAnchor>
    <xdr:from>
      <xdr:col>4</xdr:col>
      <xdr:colOff>0</xdr:colOff>
      <xdr:row>94</xdr:row>
      <xdr:rowOff>0</xdr:rowOff>
    </xdr:from>
    <xdr:to>
      <xdr:col>5</xdr:col>
      <xdr:colOff>0</xdr:colOff>
      <xdr:row>94</xdr:row>
      <xdr:rowOff>0</xdr:rowOff>
    </xdr:to>
    <xdr:cxnSp macro="">
      <xdr:nvCxnSpPr>
        <xdr:cNvPr id="382" name="OpenSolver51"/>
        <xdr:cNvCxnSpPr>
          <a:stCxn id="380" idx="3"/>
          <a:endCxn id="381" idx="1"/>
        </xdr:cNvCxnSpPr>
      </xdr:nvCxnSpPr>
      <xdr:spPr>
        <a:xfrm>
          <a:off x="2609850" y="18040350"/>
          <a:ext cx="676275" cy="0"/>
        </a:xfrm>
        <a:prstGeom prst="straightConnector1">
          <a:avLst/>
        </a:prstGeom>
        <a:ln w="9525" cmpd="sng">
          <a:solidFill>
            <a:srgbClr val="FF66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147637</xdr:colOff>
      <xdr:row>93</xdr:row>
      <xdr:rowOff>63500</xdr:rowOff>
    </xdr:from>
    <xdr:to>
      <xdr:col>4</xdr:col>
      <xdr:colOff>528637</xdr:colOff>
      <xdr:row>94</xdr:row>
      <xdr:rowOff>127000</xdr:rowOff>
    </xdr:to>
    <xdr:sp macro="" textlink="">
      <xdr:nvSpPr>
        <xdr:cNvPr id="383" name="OpenSolver52"/>
        <xdr:cNvSpPr/>
      </xdr:nvSpPr>
      <xdr:spPr>
        <a:xfrm>
          <a:off x="2757487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0</xdr:colOff>
      <xdr:row>87</xdr:row>
      <xdr:rowOff>0</xdr:rowOff>
    </xdr:from>
    <xdr:to>
      <xdr:col>8</xdr:col>
      <xdr:colOff>0</xdr:colOff>
      <xdr:row>101</xdr:row>
      <xdr:rowOff>0</xdr:rowOff>
    </xdr:to>
    <xdr:sp macro="" textlink="">
      <xdr:nvSpPr>
        <xdr:cNvPr id="384" name="OpenSolver53"/>
        <xdr:cNvSpPr/>
      </xdr:nvSpPr>
      <xdr:spPr>
        <a:xfrm>
          <a:off x="4505325" y="16706850"/>
          <a:ext cx="609600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CC0099"/>
            </a:solidFill>
          </a:endParaRPr>
        </a:p>
      </xdr:txBody>
    </xdr:sp>
    <xdr:clientData/>
  </xdr:twoCellAnchor>
  <xdr:twoCellAnchor>
    <xdr:from>
      <xdr:col>9</xdr:col>
      <xdr:colOff>0</xdr:colOff>
      <xdr:row>87</xdr:row>
      <xdr:rowOff>0</xdr:rowOff>
    </xdr:from>
    <xdr:to>
      <xdr:col>10</xdr:col>
      <xdr:colOff>0</xdr:colOff>
      <xdr:row>101</xdr:row>
      <xdr:rowOff>0</xdr:rowOff>
    </xdr:to>
    <xdr:sp macro="" textlink="">
      <xdr:nvSpPr>
        <xdr:cNvPr id="385" name="OpenSolver54"/>
        <xdr:cNvSpPr/>
      </xdr:nvSpPr>
      <xdr:spPr>
        <a:xfrm>
          <a:off x="5724525" y="16706850"/>
          <a:ext cx="609600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CC0099"/>
              </a:solidFill>
            </a:rPr>
            <a:t>≤</a:t>
          </a:r>
        </a:p>
      </xdr:txBody>
    </xdr:sp>
    <xdr:clientData/>
  </xdr:twoCellAnchor>
  <xdr:twoCellAnchor>
    <xdr:from>
      <xdr:col>8</xdr:col>
      <xdr:colOff>0</xdr:colOff>
      <xdr:row>94</xdr:row>
      <xdr:rowOff>0</xdr:rowOff>
    </xdr:from>
    <xdr:to>
      <xdr:col>9</xdr:col>
      <xdr:colOff>0</xdr:colOff>
      <xdr:row>94</xdr:row>
      <xdr:rowOff>0</xdr:rowOff>
    </xdr:to>
    <xdr:cxnSp macro="">
      <xdr:nvCxnSpPr>
        <xdr:cNvPr id="386" name="OpenSolver55"/>
        <xdr:cNvCxnSpPr>
          <a:stCxn id="384" idx="3"/>
          <a:endCxn id="385" idx="1"/>
        </xdr:cNvCxnSpPr>
      </xdr:nvCxnSpPr>
      <xdr:spPr>
        <a:xfrm>
          <a:off x="5114925" y="18040350"/>
          <a:ext cx="609600" cy="0"/>
        </a:xfrm>
        <a:prstGeom prst="straightConnector1">
          <a:avLst/>
        </a:prstGeom>
        <a:ln w="9525" cmpd="sng">
          <a:solidFill>
            <a:srgbClr val="CC0099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93</xdr:row>
      <xdr:rowOff>63500</xdr:rowOff>
    </xdr:from>
    <xdr:to>
      <xdr:col>8</xdr:col>
      <xdr:colOff>495300</xdr:colOff>
      <xdr:row>94</xdr:row>
      <xdr:rowOff>127000</xdr:rowOff>
    </xdr:to>
    <xdr:sp macro="" textlink="">
      <xdr:nvSpPr>
        <xdr:cNvPr id="387" name="OpenSolver56"/>
        <xdr:cNvSpPr/>
      </xdr:nvSpPr>
      <xdr:spPr>
        <a:xfrm>
          <a:off x="5229225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0</xdr:colOff>
      <xdr:row>87</xdr:row>
      <xdr:rowOff>0</xdr:rowOff>
    </xdr:from>
    <xdr:to>
      <xdr:col>12</xdr:col>
      <xdr:colOff>0</xdr:colOff>
      <xdr:row>101</xdr:row>
      <xdr:rowOff>0</xdr:rowOff>
    </xdr:to>
    <xdr:sp macro="" textlink="">
      <xdr:nvSpPr>
        <xdr:cNvPr id="388" name="OpenSolver57"/>
        <xdr:cNvSpPr/>
      </xdr:nvSpPr>
      <xdr:spPr>
        <a:xfrm>
          <a:off x="6943725" y="16706850"/>
          <a:ext cx="60960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00FF"/>
            </a:solidFill>
          </a:endParaRPr>
        </a:p>
      </xdr:txBody>
    </xdr:sp>
    <xdr:clientData/>
  </xdr:twoCellAnchor>
  <xdr:twoCellAnchor>
    <xdr:from>
      <xdr:col>13</xdr:col>
      <xdr:colOff>0</xdr:colOff>
      <xdr:row>87</xdr:row>
      <xdr:rowOff>0</xdr:rowOff>
    </xdr:from>
    <xdr:to>
      <xdr:col>14</xdr:col>
      <xdr:colOff>0</xdr:colOff>
      <xdr:row>101</xdr:row>
      <xdr:rowOff>0</xdr:rowOff>
    </xdr:to>
    <xdr:sp macro="" textlink="">
      <xdr:nvSpPr>
        <xdr:cNvPr id="389" name="OpenSolver58"/>
        <xdr:cNvSpPr/>
      </xdr:nvSpPr>
      <xdr:spPr>
        <a:xfrm>
          <a:off x="8686800" y="16706850"/>
          <a:ext cx="66675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≤</a:t>
          </a:r>
        </a:p>
      </xdr:txBody>
    </xdr:sp>
    <xdr:clientData/>
  </xdr:twoCellAnchor>
  <xdr:twoCellAnchor>
    <xdr:from>
      <xdr:col>12</xdr:col>
      <xdr:colOff>0</xdr:colOff>
      <xdr:row>94</xdr:row>
      <xdr:rowOff>0</xdr:rowOff>
    </xdr:from>
    <xdr:to>
      <xdr:col>13</xdr:col>
      <xdr:colOff>0</xdr:colOff>
      <xdr:row>94</xdr:row>
      <xdr:rowOff>0</xdr:rowOff>
    </xdr:to>
    <xdr:cxnSp macro="">
      <xdr:nvCxnSpPr>
        <xdr:cNvPr id="390" name="OpenSolver59"/>
        <xdr:cNvCxnSpPr>
          <a:stCxn id="388" idx="3"/>
          <a:endCxn id="389" idx="1"/>
        </xdr:cNvCxnSpPr>
      </xdr:nvCxnSpPr>
      <xdr:spPr>
        <a:xfrm>
          <a:off x="7553325" y="18040350"/>
          <a:ext cx="1133475" cy="0"/>
        </a:xfrm>
        <a:prstGeom prst="straightConnector1">
          <a:avLst/>
        </a:prstGeom>
        <a:ln w="9525" cmpd="sng">
          <a:solidFill>
            <a:srgbClr val="0000FF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376237</xdr:colOff>
      <xdr:row>93</xdr:row>
      <xdr:rowOff>63500</xdr:rowOff>
    </xdr:from>
    <xdr:to>
      <xdr:col>12</xdr:col>
      <xdr:colOff>757237</xdr:colOff>
      <xdr:row>94</xdr:row>
      <xdr:rowOff>127000</xdr:rowOff>
    </xdr:to>
    <xdr:sp macro="" textlink="">
      <xdr:nvSpPr>
        <xdr:cNvPr id="391" name="OpenSolver60"/>
        <xdr:cNvSpPr/>
      </xdr:nvSpPr>
      <xdr:spPr>
        <a:xfrm>
          <a:off x="7929562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0</xdr:colOff>
      <xdr:row>103</xdr:row>
      <xdr:rowOff>0</xdr:rowOff>
    </xdr:from>
    <xdr:to>
      <xdr:col>8</xdr:col>
      <xdr:colOff>0</xdr:colOff>
      <xdr:row>117</xdr:row>
      <xdr:rowOff>0</xdr:rowOff>
    </xdr:to>
    <xdr:sp macro="" textlink="">
      <xdr:nvSpPr>
        <xdr:cNvPr id="392" name="OpenSolver61"/>
        <xdr:cNvSpPr/>
      </xdr:nvSpPr>
      <xdr:spPr>
        <a:xfrm>
          <a:off x="4505325" y="19754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8000"/>
            </a:solidFill>
          </a:endParaRPr>
        </a:p>
      </xdr:txBody>
    </xdr:sp>
    <xdr:clientData/>
  </xdr:twoCellAnchor>
  <xdr:twoCellAnchor>
    <xdr:from>
      <xdr:col>9</xdr:col>
      <xdr:colOff>0</xdr:colOff>
      <xdr:row>103</xdr:row>
      <xdr:rowOff>0</xdr:rowOff>
    </xdr:from>
    <xdr:to>
      <xdr:col>10</xdr:col>
      <xdr:colOff>0</xdr:colOff>
      <xdr:row>117</xdr:row>
      <xdr:rowOff>0</xdr:rowOff>
    </xdr:to>
    <xdr:sp macro="" textlink="">
      <xdr:nvSpPr>
        <xdr:cNvPr id="393" name="OpenSolver62"/>
        <xdr:cNvSpPr/>
      </xdr:nvSpPr>
      <xdr:spPr>
        <a:xfrm>
          <a:off x="5724525" y="19754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8000"/>
              </a:solidFill>
            </a:rPr>
            <a:t>≤</a:t>
          </a:r>
        </a:p>
      </xdr:txBody>
    </xdr:sp>
    <xdr:clientData/>
  </xdr:twoCellAnchor>
  <xdr:twoCellAnchor>
    <xdr:from>
      <xdr:col>8</xdr:col>
      <xdr:colOff>0</xdr:colOff>
      <xdr:row>110</xdr:row>
      <xdr:rowOff>0</xdr:rowOff>
    </xdr:from>
    <xdr:to>
      <xdr:col>9</xdr:col>
      <xdr:colOff>0</xdr:colOff>
      <xdr:row>110</xdr:row>
      <xdr:rowOff>0</xdr:rowOff>
    </xdr:to>
    <xdr:cxnSp macro="">
      <xdr:nvCxnSpPr>
        <xdr:cNvPr id="394" name="OpenSolver63"/>
        <xdr:cNvCxnSpPr>
          <a:stCxn id="392" idx="3"/>
          <a:endCxn id="393" idx="1"/>
        </xdr:cNvCxnSpPr>
      </xdr:nvCxnSpPr>
      <xdr:spPr>
        <a:xfrm>
          <a:off x="5114925" y="21088350"/>
          <a:ext cx="609600" cy="0"/>
        </a:xfrm>
        <a:prstGeom prst="straightConnector1">
          <a:avLst/>
        </a:prstGeom>
        <a:ln w="9525" cmpd="sng">
          <a:solidFill>
            <a:srgbClr val="008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109</xdr:row>
      <xdr:rowOff>63500</xdr:rowOff>
    </xdr:from>
    <xdr:to>
      <xdr:col>8</xdr:col>
      <xdr:colOff>495300</xdr:colOff>
      <xdr:row>110</xdr:row>
      <xdr:rowOff>127000</xdr:rowOff>
    </xdr:to>
    <xdr:sp macro="" textlink="">
      <xdr:nvSpPr>
        <xdr:cNvPr id="395" name="OpenSolver64"/>
        <xdr:cNvSpPr/>
      </xdr:nvSpPr>
      <xdr:spPr>
        <a:xfrm>
          <a:off x="5229225" y="20961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0</xdr:colOff>
      <xdr:row>36</xdr:row>
      <xdr:rowOff>0</xdr:rowOff>
    </xdr:from>
    <xdr:to>
      <xdr:col>6</xdr:col>
      <xdr:colOff>0</xdr:colOff>
      <xdr:row>50</xdr:row>
      <xdr:rowOff>0</xdr:rowOff>
    </xdr:to>
    <xdr:sp macro="" textlink="">
      <xdr:nvSpPr>
        <xdr:cNvPr id="396" name="OpenSolverB37:F50"/>
        <xdr:cNvSpPr/>
      </xdr:nvSpPr>
      <xdr:spPr>
        <a:xfrm>
          <a:off x="609600" y="6991350"/>
          <a:ext cx="3286125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9900CC"/>
              </a:solidFill>
            </a:rPr>
            <a:t>0≤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17"/>
  <sheetViews>
    <sheetView tabSelected="1" zoomScale="70" zoomScaleNormal="70" workbookViewId="0">
      <selection activeCell="N6" sqref="N6"/>
    </sheetView>
  </sheetViews>
  <sheetFormatPr defaultRowHeight="15"/>
  <cols>
    <col min="2" max="2" width="11.7109375" bestFit="1" customWidth="1"/>
    <col min="5" max="5" width="10.140625" customWidth="1"/>
    <col min="13" max="13" width="17" customWidth="1"/>
    <col min="14" max="14" width="10" bestFit="1" customWidth="1"/>
    <col min="22" max="22" width="10" bestFit="1" customWidth="1"/>
    <col min="25" max="25" width="10" bestFit="1" customWidth="1"/>
  </cols>
  <sheetData>
    <row r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7">
      <c r="A2" s="1"/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9</v>
      </c>
      <c r="J2" s="1" t="s">
        <v>8</v>
      </c>
      <c r="M2" s="1" t="s">
        <v>20</v>
      </c>
    </row>
    <row r="3" spans="1:17">
      <c r="A3" s="1">
        <v>1</v>
      </c>
      <c r="B3" s="8">
        <v>1785.7142859999999</v>
      </c>
      <c r="C3" s="9">
        <v>2985.7142859999999</v>
      </c>
      <c r="D3" s="9">
        <v>1926.7857140000001</v>
      </c>
      <c r="E3" s="9">
        <v>2103.2142859999999</v>
      </c>
      <c r="F3" s="9">
        <v>1125</v>
      </c>
      <c r="G3" s="9">
        <v>342.85714289999999</v>
      </c>
      <c r="H3" s="9">
        <v>9812.1428570000007</v>
      </c>
      <c r="I3" s="9">
        <v>236.07142859999999</v>
      </c>
      <c r="J3" s="9">
        <v>999.2857143</v>
      </c>
    </row>
    <row r="4" spans="1:17">
      <c r="A4" s="1">
        <v>2</v>
      </c>
      <c r="B4" s="8">
        <v>1785.7142859999999</v>
      </c>
      <c r="C4" s="9">
        <v>2985.7142859999999</v>
      </c>
      <c r="D4" s="9">
        <v>1926.7857140000001</v>
      </c>
      <c r="E4" s="9">
        <v>2103.2142859999999</v>
      </c>
      <c r="F4" s="9">
        <v>1125</v>
      </c>
      <c r="G4" s="9">
        <v>342.85714289999999</v>
      </c>
      <c r="H4" s="9">
        <v>9812.1428570000007</v>
      </c>
      <c r="I4" s="9">
        <v>236.07142859999999</v>
      </c>
      <c r="J4" s="9">
        <v>999.2857143</v>
      </c>
    </row>
    <row r="5" spans="1:17">
      <c r="A5" s="1">
        <v>3</v>
      </c>
      <c r="B5" s="8">
        <v>1785.7142859999999</v>
      </c>
      <c r="C5" s="9">
        <v>2985.7142859999999</v>
      </c>
      <c r="D5" s="9">
        <v>1926.7857140000001</v>
      </c>
      <c r="E5" s="9">
        <v>2103.2142859999999</v>
      </c>
      <c r="F5" s="9">
        <v>1125</v>
      </c>
      <c r="G5" s="9">
        <v>342.85714289999999</v>
      </c>
      <c r="H5" s="9">
        <v>9812.1428570000007</v>
      </c>
      <c r="I5" s="9">
        <v>236.07142859999999</v>
      </c>
      <c r="J5" s="9">
        <v>999.2857143</v>
      </c>
    </row>
    <row r="6" spans="1:17">
      <c r="A6" s="1">
        <v>4</v>
      </c>
      <c r="B6" s="8">
        <v>1785.7142859999999</v>
      </c>
      <c r="C6" s="9">
        <v>2985.7142859999999</v>
      </c>
      <c r="D6" s="9">
        <v>1926.7857140000001</v>
      </c>
      <c r="E6" s="9">
        <v>2103.2142859999999</v>
      </c>
      <c r="F6" s="9">
        <v>1125</v>
      </c>
      <c r="G6" s="9">
        <v>342.85714289999999</v>
      </c>
      <c r="H6" s="9">
        <v>9812.1428570000007</v>
      </c>
      <c r="I6" s="9">
        <v>236.07142859999999</v>
      </c>
      <c r="J6" s="9">
        <v>999.2857143</v>
      </c>
      <c r="M6" t="s">
        <v>23</v>
      </c>
      <c r="N6">
        <f>SUM(B37:F50)/14</f>
        <v>35.714242264285744</v>
      </c>
    </row>
    <row r="7" spans="1:17">
      <c r="A7" s="1">
        <v>5</v>
      </c>
      <c r="B7" s="8">
        <v>1785.7142859999999</v>
      </c>
      <c r="C7" s="9">
        <v>2985.7142859999999</v>
      </c>
      <c r="D7" s="9">
        <v>1926.7857140000001</v>
      </c>
      <c r="E7" s="9">
        <v>2103.2142859999999</v>
      </c>
      <c r="F7" s="9">
        <v>1125</v>
      </c>
      <c r="G7" s="9">
        <v>342.85714289999999</v>
      </c>
      <c r="H7" s="9">
        <v>9812.1428570000007</v>
      </c>
      <c r="I7" s="9">
        <v>236.07142859999999</v>
      </c>
      <c r="J7" s="9">
        <v>999.2857143</v>
      </c>
    </row>
    <row r="8" spans="1:17">
      <c r="A8" s="1">
        <v>6</v>
      </c>
      <c r="B8" s="8">
        <v>1785.7142859999999</v>
      </c>
      <c r="C8" s="9">
        <v>2985.7142859999999</v>
      </c>
      <c r="D8" s="9">
        <v>1926.7857140000001</v>
      </c>
      <c r="E8" s="9">
        <v>2103.2142859999999</v>
      </c>
      <c r="F8" s="9">
        <v>1125</v>
      </c>
      <c r="G8" s="9">
        <v>342.85714289999999</v>
      </c>
      <c r="H8" s="9">
        <v>9812.1428570000007</v>
      </c>
      <c r="I8" s="9">
        <v>236.07142859999999</v>
      </c>
      <c r="J8" s="9">
        <v>999.2857143</v>
      </c>
      <c r="M8" t="s">
        <v>24</v>
      </c>
      <c r="N8">
        <f>SUM(B37:D50)*2.25+SUM(E37:F50)*2.47</f>
        <v>1168.9986585610009</v>
      </c>
    </row>
    <row r="9" spans="1:17">
      <c r="A9" s="1">
        <v>7</v>
      </c>
      <c r="B9" s="8">
        <v>1785.7142859999999</v>
      </c>
      <c r="C9" s="9">
        <v>2985.7142859999999</v>
      </c>
      <c r="D9" s="9">
        <v>1926.7857140000001</v>
      </c>
      <c r="E9" s="9">
        <v>2103.2142859999999</v>
      </c>
      <c r="F9" s="9">
        <v>1125</v>
      </c>
      <c r="G9" s="9">
        <v>342.85714289999999</v>
      </c>
      <c r="H9" s="9">
        <v>9812.1428570000007</v>
      </c>
      <c r="I9" s="9">
        <v>236.07142859999999</v>
      </c>
      <c r="J9" s="9">
        <v>999.2857143</v>
      </c>
      <c r="Q9">
        <f>2.5*60*8*15*2</f>
        <v>36000</v>
      </c>
    </row>
    <row r="10" spans="1:17">
      <c r="A10" s="1">
        <v>8</v>
      </c>
      <c r="B10" s="8">
        <v>1785.7142859999999</v>
      </c>
      <c r="C10" s="9">
        <v>2985.7142859999999</v>
      </c>
      <c r="D10" s="9">
        <v>1926.7857140000001</v>
      </c>
      <c r="E10" s="9">
        <v>2103.2142859999999</v>
      </c>
      <c r="F10" s="9">
        <v>1125</v>
      </c>
      <c r="G10" s="9">
        <v>342.85714289999999</v>
      </c>
      <c r="H10" s="9">
        <v>9812.1428570000007</v>
      </c>
      <c r="I10" s="9">
        <v>236.07142859999999</v>
      </c>
      <c r="J10" s="9">
        <v>999.2857143</v>
      </c>
      <c r="M10" t="s">
        <v>36</v>
      </c>
      <c r="N10">
        <f>2.25*K37+M37*2.47</f>
        <v>135005.48072977</v>
      </c>
    </row>
    <row r="11" spans="1:17">
      <c r="A11" s="1">
        <v>9</v>
      </c>
      <c r="B11" s="8">
        <v>1785.7142859999999</v>
      </c>
      <c r="C11" s="9">
        <v>2985.7142859999999</v>
      </c>
      <c r="D11" s="9">
        <v>1926.7857140000001</v>
      </c>
      <c r="E11" s="9">
        <v>2103.2142859999999</v>
      </c>
      <c r="F11" s="9">
        <v>1125</v>
      </c>
      <c r="G11" s="9">
        <v>342.85714289999999</v>
      </c>
      <c r="H11" s="9">
        <v>9812.1428570000007</v>
      </c>
      <c r="I11" s="9">
        <v>236.07142859999999</v>
      </c>
      <c r="J11" s="9">
        <v>999.2857143</v>
      </c>
    </row>
    <row r="12" spans="1:17">
      <c r="A12" s="1">
        <v>10</v>
      </c>
      <c r="B12" s="8">
        <v>1785.7142859999999</v>
      </c>
      <c r="C12" s="9">
        <v>2985.7142859999999</v>
      </c>
      <c r="D12" s="9">
        <v>1926.7857140000001</v>
      </c>
      <c r="E12" s="9">
        <v>2103.2142859999999</v>
      </c>
      <c r="F12" s="9">
        <v>1125</v>
      </c>
      <c r="G12" s="9">
        <v>342.85714289999999</v>
      </c>
      <c r="H12" s="9">
        <v>9812.1428570000007</v>
      </c>
      <c r="I12" s="9">
        <v>236.07142859999999</v>
      </c>
      <c r="J12" s="9">
        <v>999.2857143</v>
      </c>
    </row>
    <row r="13" spans="1:17">
      <c r="A13" s="1">
        <v>11</v>
      </c>
      <c r="B13" s="8">
        <v>1785.7142859999999</v>
      </c>
      <c r="C13" s="9">
        <v>2985.7142859999999</v>
      </c>
      <c r="D13" s="9">
        <v>1926.7857140000001</v>
      </c>
      <c r="E13" s="9">
        <v>2103.2142859999999</v>
      </c>
      <c r="F13" s="9">
        <v>1125</v>
      </c>
      <c r="G13" s="9">
        <v>342.85714289999999</v>
      </c>
      <c r="H13" s="9">
        <v>9812.1428570000007</v>
      </c>
      <c r="I13" s="9">
        <v>236.07142859999999</v>
      </c>
      <c r="J13" s="9">
        <v>999.2857143</v>
      </c>
    </row>
    <row r="14" spans="1:17">
      <c r="A14" s="1">
        <v>12</v>
      </c>
      <c r="B14" s="8">
        <v>1785.7142859999999</v>
      </c>
      <c r="C14" s="9">
        <v>2985.7142859999999</v>
      </c>
      <c r="D14" s="9">
        <v>1926.7857140000001</v>
      </c>
      <c r="E14" s="9">
        <v>2103.2142859999999</v>
      </c>
      <c r="F14" s="9">
        <v>1125</v>
      </c>
      <c r="G14" s="9">
        <v>342.85714289999999</v>
      </c>
      <c r="H14" s="9">
        <v>9812.1428570000007</v>
      </c>
      <c r="I14" s="9">
        <v>236.07142859999999</v>
      </c>
      <c r="J14" s="9">
        <v>999.2857143</v>
      </c>
    </row>
    <row r="15" spans="1:17">
      <c r="A15" s="1">
        <v>13</v>
      </c>
      <c r="B15" s="8">
        <v>1785.7142859999999</v>
      </c>
      <c r="C15" s="9">
        <v>2985.7142859999999</v>
      </c>
      <c r="D15" s="9">
        <v>1926.7857140000001</v>
      </c>
      <c r="E15" s="9">
        <v>2103.2142859999999</v>
      </c>
      <c r="F15" s="9">
        <v>1125</v>
      </c>
      <c r="G15" s="9">
        <v>342.85714289999999</v>
      </c>
      <c r="H15" s="9">
        <v>9812.1428570000007</v>
      </c>
      <c r="I15" s="9">
        <v>236.07142859999999</v>
      </c>
      <c r="J15" s="9">
        <v>999.2857143</v>
      </c>
    </row>
    <row r="16" spans="1:17">
      <c r="A16" s="1">
        <v>14</v>
      </c>
      <c r="B16" s="8">
        <v>1785.7142859999999</v>
      </c>
      <c r="C16" s="9">
        <v>2985.7142859999999</v>
      </c>
      <c r="D16" s="9">
        <v>1926.7857140000001</v>
      </c>
      <c r="E16" s="9">
        <v>2103.2142859999999</v>
      </c>
      <c r="F16" s="9">
        <v>1125</v>
      </c>
      <c r="G16" s="9">
        <v>342.85714289999999</v>
      </c>
      <c r="H16" s="9">
        <v>9812.1428570000007</v>
      </c>
      <c r="I16" s="9">
        <v>236.07142859999999</v>
      </c>
      <c r="J16" s="9">
        <v>999.2857143</v>
      </c>
    </row>
    <row r="17" spans="1:19">
      <c r="A17" t="s">
        <v>25</v>
      </c>
      <c r="B17" s="10">
        <f>SUM(B3:B16)</f>
        <v>25000.000003999994</v>
      </c>
      <c r="C17" s="10">
        <f t="shared" ref="C17:J17" si="0">SUM(C3:C16)</f>
        <v>41800.000004000001</v>
      </c>
      <c r="D17" s="10">
        <f t="shared" si="0"/>
        <v>26974.999996000006</v>
      </c>
      <c r="E17" s="10">
        <f t="shared" si="0"/>
        <v>29445.00000399999</v>
      </c>
      <c r="F17" s="10">
        <f t="shared" si="0"/>
        <v>15750</v>
      </c>
      <c r="G17" s="10">
        <f t="shared" si="0"/>
        <v>4800.0000006</v>
      </c>
      <c r="H17" s="10">
        <f t="shared" si="0"/>
        <v>137369.99999800001</v>
      </c>
      <c r="I17" s="10">
        <f t="shared" si="0"/>
        <v>3305.0000004000012</v>
      </c>
      <c r="J17" s="10">
        <f t="shared" si="0"/>
        <v>13990.0000002</v>
      </c>
    </row>
    <row r="18" spans="1:19">
      <c r="A18" s="2" t="s">
        <v>10</v>
      </c>
      <c r="B18" s="2"/>
      <c r="C18" s="2"/>
      <c r="D18" s="2"/>
      <c r="E18" s="2"/>
      <c r="F18" s="2"/>
      <c r="J18" s="3" t="s">
        <v>18</v>
      </c>
      <c r="K18" s="3"/>
      <c r="L18" s="3"/>
      <c r="M18" s="3"/>
      <c r="N18" s="3"/>
      <c r="O18" s="3"/>
      <c r="Q18" s="12" t="s">
        <v>35</v>
      </c>
      <c r="R18" s="12"/>
      <c r="S18" s="12"/>
    </row>
    <row r="19" spans="1:19">
      <c r="A19" s="2"/>
      <c r="B19" s="2" t="s">
        <v>11</v>
      </c>
      <c r="C19" s="2" t="s">
        <v>12</v>
      </c>
      <c r="D19" s="2" t="s">
        <v>13</v>
      </c>
      <c r="E19" s="2" t="s">
        <v>14</v>
      </c>
      <c r="F19" s="2" t="s">
        <v>15</v>
      </c>
      <c r="J19" s="3"/>
      <c r="K19" s="3" t="s">
        <v>11</v>
      </c>
      <c r="L19" s="3" t="s">
        <v>12</v>
      </c>
      <c r="M19" s="3" t="s">
        <v>19</v>
      </c>
      <c r="N19" s="3" t="s">
        <v>14</v>
      </c>
      <c r="O19" s="3" t="s">
        <v>17</v>
      </c>
      <c r="Q19" s="12"/>
      <c r="R19" s="12"/>
      <c r="S19" s="12"/>
    </row>
    <row r="20" spans="1:19" ht="15.75">
      <c r="A20" s="2">
        <v>1</v>
      </c>
      <c r="B20" s="6">
        <v>786.0960245</v>
      </c>
      <c r="C20" s="6">
        <v>191.203464</v>
      </c>
      <c r="D20" s="6">
        <v>190.30663730000001</v>
      </c>
      <c r="E20" s="6">
        <v>199.99236619999999</v>
      </c>
      <c r="F20" s="6">
        <v>213.950109</v>
      </c>
      <c r="J20" s="3">
        <v>1</v>
      </c>
      <c r="K20" s="5">
        <v>686.09601999999995</v>
      </c>
      <c r="L20" s="5">
        <v>91.203463999999997</v>
      </c>
      <c r="M20" s="5">
        <v>90.306636999999995</v>
      </c>
      <c r="N20" s="5">
        <v>99.992366000000004</v>
      </c>
      <c r="O20" s="5">
        <v>113.95011</v>
      </c>
      <c r="Q20" s="12">
        <f>SUM(K20:O20)</f>
        <v>1081.548597</v>
      </c>
      <c r="R20" s="12" t="s">
        <v>34</v>
      </c>
      <c r="S20" s="12">
        <v>36000</v>
      </c>
    </row>
    <row r="21" spans="1:19" ht="15.75">
      <c r="A21" s="2">
        <v>2</v>
      </c>
      <c r="B21" s="6">
        <v>786.0960245</v>
      </c>
      <c r="C21" s="6">
        <v>191.203464</v>
      </c>
      <c r="D21" s="6">
        <v>190.30663730000001</v>
      </c>
      <c r="E21" s="6">
        <v>199.99236619999999</v>
      </c>
      <c r="F21" s="6">
        <v>213.950109</v>
      </c>
      <c r="J21" s="3">
        <v>2</v>
      </c>
      <c r="K21" s="5">
        <v>786.09601999999995</v>
      </c>
      <c r="L21" s="5">
        <v>191.20346000000001</v>
      </c>
      <c r="M21" s="5">
        <v>190.30663999999999</v>
      </c>
      <c r="N21" s="5">
        <v>199.99236999999999</v>
      </c>
      <c r="O21" s="5">
        <v>213.95011</v>
      </c>
      <c r="Q21" s="12">
        <f t="shared" ref="Q21:Q33" si="1">SUM(K21:O21)</f>
        <v>1581.5485999999999</v>
      </c>
      <c r="R21" s="12" t="s">
        <v>34</v>
      </c>
      <c r="S21" s="12">
        <v>36000</v>
      </c>
    </row>
    <row r="22" spans="1:19" ht="15.75">
      <c r="A22" s="2">
        <v>3</v>
      </c>
      <c r="B22" s="6">
        <v>904.01042819999998</v>
      </c>
      <c r="C22" s="6">
        <v>172.08311760000001</v>
      </c>
      <c r="D22" s="6">
        <v>171.27597349999999</v>
      </c>
      <c r="E22" s="6">
        <v>179.9931296</v>
      </c>
      <c r="F22" s="6">
        <v>246.0426253</v>
      </c>
      <c r="J22" s="3">
        <v>3</v>
      </c>
      <c r="K22" s="5">
        <v>904.01043000000004</v>
      </c>
      <c r="L22" s="5">
        <v>172.08312000000001</v>
      </c>
      <c r="M22" s="5">
        <v>171.27597</v>
      </c>
      <c r="N22" s="5">
        <v>179.99313000000001</v>
      </c>
      <c r="O22" s="5">
        <v>246.04263</v>
      </c>
      <c r="Q22" s="12">
        <f t="shared" si="1"/>
        <v>1673.4052799999999</v>
      </c>
      <c r="R22" s="12" t="s">
        <v>34</v>
      </c>
      <c r="S22" s="12">
        <v>36000</v>
      </c>
    </row>
    <row r="23" spans="1:19" ht="15.75">
      <c r="A23" s="2">
        <v>4</v>
      </c>
      <c r="B23" s="6">
        <v>904.01042819999998</v>
      </c>
      <c r="C23" s="6">
        <v>172.08311760000001</v>
      </c>
      <c r="D23" s="6">
        <v>171.27597349999999</v>
      </c>
      <c r="E23" s="6">
        <v>179.9931296</v>
      </c>
      <c r="F23" s="6">
        <v>246.0426253</v>
      </c>
      <c r="J23" s="3">
        <v>4</v>
      </c>
      <c r="K23" s="5">
        <v>904.01043000000004</v>
      </c>
      <c r="L23" s="5">
        <v>172.08312000000001</v>
      </c>
      <c r="M23" s="5">
        <v>171.27597</v>
      </c>
      <c r="N23" s="5">
        <v>179.99313000000001</v>
      </c>
      <c r="O23" s="5">
        <v>246.04263</v>
      </c>
      <c r="Q23" s="12">
        <f t="shared" si="1"/>
        <v>1673.4052799999999</v>
      </c>
      <c r="R23" s="12" t="s">
        <v>34</v>
      </c>
      <c r="S23" s="12">
        <v>36000</v>
      </c>
    </row>
    <row r="24" spans="1:19" ht="15.75">
      <c r="A24" s="2">
        <v>5</v>
      </c>
      <c r="B24" s="6">
        <v>949.21090000000004</v>
      </c>
      <c r="C24" s="6">
        <v>197.8956</v>
      </c>
      <c r="D24" s="6">
        <v>196.9674</v>
      </c>
      <c r="E24" s="6">
        <v>206.99100000000001</v>
      </c>
      <c r="F24" s="6">
        <v>221.4384</v>
      </c>
      <c r="J24" s="3">
        <v>5</v>
      </c>
      <c r="K24" s="5">
        <v>949.21090000000004</v>
      </c>
      <c r="L24" s="5">
        <v>197.8956</v>
      </c>
      <c r="M24" s="5">
        <v>196.9674</v>
      </c>
      <c r="N24" s="5">
        <v>206.99100000000001</v>
      </c>
      <c r="O24" s="5">
        <v>221.4384</v>
      </c>
      <c r="Q24" s="12">
        <f t="shared" si="1"/>
        <v>1772.5033000000001</v>
      </c>
      <c r="R24" s="12" t="s">
        <v>34</v>
      </c>
      <c r="S24" s="12">
        <v>36000</v>
      </c>
    </row>
    <row r="25" spans="1:19" ht="15.75">
      <c r="A25" s="2">
        <v>6</v>
      </c>
      <c r="B25" s="6">
        <v>949.21090000000004</v>
      </c>
      <c r="C25" s="6">
        <v>197.8956</v>
      </c>
      <c r="D25" s="6">
        <v>196.9674</v>
      </c>
      <c r="E25" s="6">
        <v>206.99100000000001</v>
      </c>
      <c r="F25" s="6">
        <v>221.4384</v>
      </c>
      <c r="J25" s="3">
        <v>6</v>
      </c>
      <c r="K25" s="5">
        <v>949.21090000000004</v>
      </c>
      <c r="L25" s="5">
        <v>197.8956</v>
      </c>
      <c r="M25" s="5">
        <v>196.9674</v>
      </c>
      <c r="N25" s="5">
        <v>206.99100000000001</v>
      </c>
      <c r="O25" s="5">
        <v>221.4384</v>
      </c>
      <c r="Q25" s="12">
        <f t="shared" si="1"/>
        <v>1772.5033000000001</v>
      </c>
      <c r="R25" s="12" t="s">
        <v>34</v>
      </c>
      <c r="S25" s="12">
        <v>36000</v>
      </c>
    </row>
    <row r="26" spans="1:19" ht="15.75">
      <c r="A26" s="2">
        <v>7</v>
      </c>
      <c r="B26" s="6">
        <v>901.75040209999997</v>
      </c>
      <c r="C26" s="6">
        <v>207.79036450000001</v>
      </c>
      <c r="D26" s="6">
        <v>206.81573800000001</v>
      </c>
      <c r="E26" s="6">
        <v>217.34170399999999</v>
      </c>
      <c r="F26" s="6">
        <v>232.5102809</v>
      </c>
      <c r="J26" s="3">
        <v>7</v>
      </c>
      <c r="K26" s="5">
        <v>901.75040000000001</v>
      </c>
      <c r="L26" s="5">
        <v>207.79035999999999</v>
      </c>
      <c r="M26" s="5">
        <v>206.81574000000001</v>
      </c>
      <c r="N26" s="5">
        <v>217.3417</v>
      </c>
      <c r="O26" s="5">
        <v>232.51027999999999</v>
      </c>
      <c r="Q26" s="12">
        <f t="shared" si="1"/>
        <v>1766.20848</v>
      </c>
      <c r="R26" s="12" t="s">
        <v>34</v>
      </c>
      <c r="S26" s="12">
        <v>36000</v>
      </c>
    </row>
    <row r="27" spans="1:19" ht="15.75">
      <c r="A27" s="2">
        <v>8</v>
      </c>
      <c r="B27" s="6">
        <v>901.75040209999997</v>
      </c>
      <c r="C27" s="6">
        <v>207.79036450000001</v>
      </c>
      <c r="D27" s="6">
        <v>206.81573800000001</v>
      </c>
      <c r="E27" s="6">
        <v>217.34170399999999</v>
      </c>
      <c r="F27" s="6">
        <v>232.5102809</v>
      </c>
      <c r="J27" s="3">
        <v>8</v>
      </c>
      <c r="K27" s="5">
        <v>901.75040000000001</v>
      </c>
      <c r="L27" s="5">
        <v>207.79035999999999</v>
      </c>
      <c r="M27" s="5">
        <v>206.81574000000001</v>
      </c>
      <c r="N27" s="5">
        <v>217.3417</v>
      </c>
      <c r="O27" s="5">
        <v>232.51027999999999</v>
      </c>
      <c r="Q27" s="12">
        <f t="shared" si="1"/>
        <v>1766.20848</v>
      </c>
      <c r="R27" s="12" t="s">
        <v>34</v>
      </c>
      <c r="S27" s="12">
        <v>36000</v>
      </c>
    </row>
    <row r="28" spans="1:19" ht="15.75">
      <c r="A28" s="2">
        <v>9</v>
      </c>
      <c r="B28" s="6">
        <v>1217.3630430000001</v>
      </c>
      <c r="C28" s="6">
        <v>249.34843739999999</v>
      </c>
      <c r="D28" s="6">
        <v>248.1788856</v>
      </c>
      <c r="E28" s="6">
        <v>260.81004480000001</v>
      </c>
      <c r="F28" s="6">
        <v>279.01233710000002</v>
      </c>
      <c r="J28" s="3">
        <v>9</v>
      </c>
      <c r="K28" s="5">
        <v>1217.3630000000001</v>
      </c>
      <c r="L28" s="5">
        <v>249.34844000000001</v>
      </c>
      <c r="M28" s="5">
        <v>248.17889</v>
      </c>
      <c r="N28" s="5">
        <v>260.81004000000001</v>
      </c>
      <c r="O28" s="5">
        <v>279.01233999999999</v>
      </c>
      <c r="Q28" s="12">
        <f t="shared" si="1"/>
        <v>2254.7127099999998</v>
      </c>
      <c r="R28" s="12" t="s">
        <v>34</v>
      </c>
      <c r="S28" s="12">
        <v>36000</v>
      </c>
    </row>
    <row r="29" spans="1:19" ht="15.75">
      <c r="A29" s="2">
        <v>10</v>
      </c>
      <c r="B29" s="6">
        <v>1217.3630430000001</v>
      </c>
      <c r="C29" s="6">
        <v>249.34843739999999</v>
      </c>
      <c r="D29" s="6">
        <v>248.1788856</v>
      </c>
      <c r="E29" s="6">
        <v>260.81004480000001</v>
      </c>
      <c r="F29" s="6">
        <v>279.01233710000002</v>
      </c>
      <c r="J29" s="3">
        <v>10</v>
      </c>
      <c r="K29" s="5">
        <v>1217.3630000000001</v>
      </c>
      <c r="L29" s="5">
        <v>249.34844000000001</v>
      </c>
      <c r="M29" s="5">
        <v>248.17889</v>
      </c>
      <c r="N29" s="5">
        <v>260.81004000000001</v>
      </c>
      <c r="O29" s="5">
        <v>279.01233999999999</v>
      </c>
      <c r="Q29" s="12">
        <f t="shared" si="1"/>
        <v>2254.7127099999998</v>
      </c>
      <c r="R29" s="12" t="s">
        <v>34</v>
      </c>
      <c r="S29" s="12">
        <v>36000</v>
      </c>
    </row>
    <row r="30" spans="1:19" ht="15.75">
      <c r="A30" s="2">
        <v>11</v>
      </c>
      <c r="B30" s="6">
        <v>1339.0993470000001</v>
      </c>
      <c r="C30" s="6">
        <v>261.8158593</v>
      </c>
      <c r="D30" s="6">
        <v>260.58782989999997</v>
      </c>
      <c r="E30" s="6">
        <v>273.85054700000001</v>
      </c>
      <c r="F30" s="6">
        <v>279.01233710000002</v>
      </c>
      <c r="J30" s="3">
        <v>11</v>
      </c>
      <c r="K30" s="5">
        <v>1339.0993000000001</v>
      </c>
      <c r="L30" s="5">
        <v>261.81585999999999</v>
      </c>
      <c r="M30" s="5">
        <v>260.58783</v>
      </c>
      <c r="N30" s="5">
        <v>273.85055</v>
      </c>
      <c r="O30" s="5">
        <v>279.01233999999999</v>
      </c>
      <c r="Q30" s="12">
        <f t="shared" si="1"/>
        <v>2414.3658800000003</v>
      </c>
      <c r="R30" s="12" t="s">
        <v>34</v>
      </c>
      <c r="S30" s="12">
        <v>36000</v>
      </c>
    </row>
    <row r="31" spans="1:19" ht="15.75">
      <c r="A31" s="2">
        <v>12</v>
      </c>
      <c r="B31" s="6">
        <v>1339.0993470000001</v>
      </c>
      <c r="C31" s="6">
        <v>261.8158593</v>
      </c>
      <c r="D31" s="6">
        <v>260.58782989999997</v>
      </c>
      <c r="E31" s="6">
        <v>273.85054700000001</v>
      </c>
      <c r="F31" s="6">
        <v>279.01233710000002</v>
      </c>
      <c r="J31" s="3">
        <v>12</v>
      </c>
      <c r="K31" s="5">
        <v>1339.0993000000001</v>
      </c>
      <c r="L31" s="5">
        <v>261.81585999999999</v>
      </c>
      <c r="M31" s="5">
        <v>260.58783</v>
      </c>
      <c r="N31" s="5">
        <v>273.85055</v>
      </c>
      <c r="O31" s="5">
        <v>279.01233999999999</v>
      </c>
      <c r="Q31" s="12">
        <f t="shared" si="1"/>
        <v>2414.3658800000003</v>
      </c>
      <c r="R31" s="12" t="s">
        <v>34</v>
      </c>
      <c r="S31" s="12">
        <v>36000</v>
      </c>
    </row>
    <row r="32" spans="1:19" ht="15.75">
      <c r="A32" s="2">
        <v>13</v>
      </c>
      <c r="B32" s="6">
        <v>803.45960000000002</v>
      </c>
      <c r="C32" s="6">
        <v>52.363169999999997</v>
      </c>
      <c r="D32" s="6">
        <v>52.117570000000001</v>
      </c>
      <c r="E32" s="6">
        <v>54.770110000000003</v>
      </c>
      <c r="F32" s="6">
        <v>61.382710000000003</v>
      </c>
      <c r="J32" s="3">
        <v>13</v>
      </c>
      <c r="K32" s="5">
        <v>803.45960000000002</v>
      </c>
      <c r="L32" s="5">
        <v>52.363169999999997</v>
      </c>
      <c r="M32" s="5">
        <v>52.117570000000001</v>
      </c>
      <c r="N32" s="5">
        <v>54.770110000000003</v>
      </c>
      <c r="O32" s="5">
        <v>61.382710000000003</v>
      </c>
      <c r="Q32" s="12">
        <f t="shared" si="1"/>
        <v>1024.0931600000001</v>
      </c>
      <c r="R32" s="12" t="s">
        <v>34</v>
      </c>
      <c r="S32" s="12">
        <v>36000</v>
      </c>
    </row>
    <row r="33" spans="1:20" ht="15.75">
      <c r="A33" s="2">
        <v>14</v>
      </c>
      <c r="B33" s="6">
        <v>803.45960000000002</v>
      </c>
      <c r="C33" s="6">
        <v>52.363169999999997</v>
      </c>
      <c r="D33" s="6">
        <v>52.117570000000001</v>
      </c>
      <c r="E33" s="6">
        <v>54.770110000000003</v>
      </c>
      <c r="F33" s="6">
        <v>61.382710000000003</v>
      </c>
      <c r="J33" s="3">
        <v>14</v>
      </c>
      <c r="K33" s="5">
        <v>35779.366000000002</v>
      </c>
      <c r="L33" s="5">
        <v>52.363169999999997</v>
      </c>
      <c r="M33" s="5">
        <v>52.117570000000001</v>
      </c>
      <c r="N33" s="5">
        <v>54.770110000000003</v>
      </c>
      <c r="O33" s="5">
        <v>61.382710000000003</v>
      </c>
      <c r="Q33" s="12">
        <f t="shared" si="1"/>
        <v>35999.999559999997</v>
      </c>
      <c r="R33" s="12" t="s">
        <v>34</v>
      </c>
      <c r="S33" s="12">
        <v>36000</v>
      </c>
    </row>
    <row r="35" spans="1:20">
      <c r="A35" s="4" t="s">
        <v>16</v>
      </c>
      <c r="B35" s="4"/>
      <c r="C35" s="4"/>
      <c r="D35" s="4"/>
      <c r="E35" s="4"/>
      <c r="F35" s="4"/>
      <c r="J35" t="s">
        <v>21</v>
      </c>
      <c r="M35" t="s">
        <v>22</v>
      </c>
    </row>
    <row r="36" spans="1:20">
      <c r="A36" s="4"/>
      <c r="B36" s="4" t="s">
        <v>11</v>
      </c>
      <c r="C36" s="4" t="s">
        <v>12</v>
      </c>
      <c r="D36" s="4" t="s">
        <v>13</v>
      </c>
      <c r="E36" s="4" t="s">
        <v>14</v>
      </c>
      <c r="F36" s="4" t="s">
        <v>17</v>
      </c>
    </row>
    <row r="37" spans="1:20">
      <c r="A37" s="4">
        <v>1</v>
      </c>
      <c r="B37" s="7">
        <v>100</v>
      </c>
      <c r="C37" s="7">
        <v>100</v>
      </c>
      <c r="D37" s="7">
        <v>100</v>
      </c>
      <c r="E37" s="7">
        <v>100</v>
      </c>
      <c r="F37" s="7">
        <v>100</v>
      </c>
      <c r="K37">
        <f>SUM(K20:M33)</f>
        <v>53795.385800999997</v>
      </c>
      <c r="M37">
        <f>SUM(N20:O33)</f>
        <v>5654.1954160000005</v>
      </c>
    </row>
    <row r="38" spans="1:20">
      <c r="A38" s="4">
        <v>2</v>
      </c>
      <c r="B38" s="7">
        <f>B37+(K20-B20)</f>
        <v>-4.500000045482011E-6</v>
      </c>
      <c r="C38" s="7">
        <f>C37+L20-C20</f>
        <v>0</v>
      </c>
      <c r="D38" s="7">
        <f>D37+M20-D20</f>
        <v>-3.0000001061125658E-7</v>
      </c>
      <c r="E38" s="7">
        <f>E37+N20-E20</f>
        <v>-1.9999998812636477E-7</v>
      </c>
      <c r="F38" s="7">
        <f>F37+O20-F20</f>
        <v>9.9999999747524271E-7</v>
      </c>
    </row>
    <row r="39" spans="1:20">
      <c r="A39" s="4">
        <v>3</v>
      </c>
      <c r="B39" s="7">
        <f t="shared" ref="B39:B50" si="2">B38+(K21-B21)</f>
        <v>-9.0000000909640221E-6</v>
      </c>
      <c r="C39" s="7">
        <f t="shared" ref="C39:C50" si="3">C38+L21-C21</f>
        <v>-3.9999999899009708E-6</v>
      </c>
      <c r="D39" s="7">
        <f t="shared" ref="D39:D50" si="4">D38+M21-D21</f>
        <v>2.399999971203215E-6</v>
      </c>
      <c r="E39" s="7">
        <f t="shared" ref="E39:E50" si="5">E38+N21-E21</f>
        <v>3.6000000136482413E-6</v>
      </c>
      <c r="F39" s="7">
        <f t="shared" ref="F39:F50" si="6">F38+O21-F21</f>
        <v>1.9999999949504854E-6</v>
      </c>
      <c r="I39" t="s">
        <v>26</v>
      </c>
    </row>
    <row r="40" spans="1:20">
      <c r="A40" s="4">
        <v>4</v>
      </c>
      <c r="B40" s="7">
        <f t="shared" si="2"/>
        <v>-7.2000000272964826E-6</v>
      </c>
      <c r="C40" s="7">
        <f t="shared" si="3"/>
        <v>-1.5999999902760464E-6</v>
      </c>
      <c r="D40" s="7">
        <f t="shared" si="4"/>
        <v>-1.1000000199601345E-6</v>
      </c>
      <c r="E40" s="7">
        <f t="shared" si="5"/>
        <v>4.0000000183226803E-6</v>
      </c>
      <c r="F40" s="7">
        <f t="shared" si="6"/>
        <v>6.7000000001371518E-6</v>
      </c>
    </row>
    <row r="41" spans="1:20">
      <c r="A41" s="4">
        <v>5</v>
      </c>
      <c r="B41" s="7">
        <f t="shared" si="2"/>
        <v>-5.3999999636289431E-6</v>
      </c>
      <c r="C41" s="7">
        <f t="shared" si="3"/>
        <v>8.0000000934887794E-7</v>
      </c>
      <c r="D41" s="7">
        <f t="shared" si="4"/>
        <v>-4.600000011123484E-6</v>
      </c>
      <c r="E41" s="7">
        <f t="shared" si="5"/>
        <v>4.4000000229971192E-6</v>
      </c>
      <c r="F41" s="7">
        <f t="shared" si="6"/>
        <v>1.1400000005323818E-5</v>
      </c>
      <c r="I41" s="11" t="s">
        <v>27</v>
      </c>
      <c r="J41" s="11"/>
      <c r="K41" s="11" t="s">
        <v>29</v>
      </c>
      <c r="L41" s="11"/>
      <c r="N41" t="s">
        <v>30</v>
      </c>
      <c r="R41" t="s">
        <v>31</v>
      </c>
    </row>
    <row r="42" spans="1:20">
      <c r="A42" s="4">
        <v>6</v>
      </c>
      <c r="B42" s="7">
        <f t="shared" si="2"/>
        <v>-5.3999999636289431E-6</v>
      </c>
      <c r="C42" s="7">
        <f t="shared" si="3"/>
        <v>8.0000000934887794E-7</v>
      </c>
      <c r="D42" s="7">
        <f t="shared" si="4"/>
        <v>-4.600000011123484E-6</v>
      </c>
      <c r="E42" s="7">
        <f t="shared" si="5"/>
        <v>4.4000000229971192E-6</v>
      </c>
      <c r="F42" s="7">
        <f t="shared" si="6"/>
        <v>1.1400000005323818E-5</v>
      </c>
      <c r="I42" s="11">
        <v>1</v>
      </c>
      <c r="J42" s="11">
        <f>B37+K20</f>
        <v>786.09601999999995</v>
      </c>
      <c r="K42" s="11" t="s">
        <v>28</v>
      </c>
      <c r="L42" s="11">
        <f>B20</f>
        <v>786.0960245</v>
      </c>
      <c r="N42" s="11">
        <f>C37+L20</f>
        <v>191.203464</v>
      </c>
      <c r="O42" s="11" t="s">
        <v>28</v>
      </c>
      <c r="P42" s="11">
        <f>C20</f>
        <v>191.203464</v>
      </c>
      <c r="R42" s="11">
        <f>D37+M20</f>
        <v>190.30663699999999</v>
      </c>
      <c r="S42" s="11" t="s">
        <v>28</v>
      </c>
      <c r="T42" s="11">
        <f>D20</f>
        <v>190.30663730000001</v>
      </c>
    </row>
    <row r="43" spans="1:20">
      <c r="A43" s="4">
        <v>7</v>
      </c>
      <c r="B43" s="7">
        <f t="shared" si="2"/>
        <v>-5.3999999636289431E-6</v>
      </c>
      <c r="C43" s="7">
        <f t="shared" si="3"/>
        <v>8.0000000934887794E-7</v>
      </c>
      <c r="D43" s="7">
        <f t="shared" si="4"/>
        <v>-4.600000011123484E-6</v>
      </c>
      <c r="E43" s="7">
        <f t="shared" si="5"/>
        <v>4.4000000229971192E-6</v>
      </c>
      <c r="F43" s="7">
        <f t="shared" si="6"/>
        <v>1.1400000005323818E-5</v>
      </c>
      <c r="I43" s="11">
        <v>2</v>
      </c>
      <c r="J43" s="11">
        <f t="shared" ref="J43:J55" si="7">B38+K21</f>
        <v>786.09601549999991</v>
      </c>
      <c r="K43" s="11" t="s">
        <v>28</v>
      </c>
      <c r="L43" s="11">
        <f t="shared" ref="L43:L55" si="8">B21</f>
        <v>786.0960245</v>
      </c>
      <c r="N43" s="11">
        <f t="shared" ref="N43:N55" si="9">C38+L21</f>
        <v>191.20346000000001</v>
      </c>
      <c r="O43" s="11" t="s">
        <v>28</v>
      </c>
      <c r="P43" s="11">
        <f t="shared" ref="P43:P55" si="10">C21</f>
        <v>191.203464</v>
      </c>
      <c r="R43" s="11">
        <f t="shared" ref="R43:R55" si="11">D38+M21</f>
        <v>190.30663969999998</v>
      </c>
      <c r="S43" s="11" t="s">
        <v>28</v>
      </c>
      <c r="T43" s="11">
        <f t="shared" ref="T43:T55" si="12">D21</f>
        <v>190.30663730000001</v>
      </c>
    </row>
    <row r="44" spans="1:20">
      <c r="A44" s="4">
        <v>8</v>
      </c>
      <c r="B44" s="7">
        <f t="shared" si="2"/>
        <v>-7.4999999242209014E-6</v>
      </c>
      <c r="C44" s="7">
        <f t="shared" si="3"/>
        <v>-3.7000000077114237E-6</v>
      </c>
      <c r="D44" s="7">
        <f t="shared" si="4"/>
        <v>-2.6000000161729986E-6</v>
      </c>
      <c r="E44" s="7">
        <f t="shared" si="5"/>
        <v>4.000000330961484E-7</v>
      </c>
      <c r="F44" s="7">
        <f t="shared" si="6"/>
        <v>1.0500000001911758E-5</v>
      </c>
      <c r="I44" s="11">
        <v>3</v>
      </c>
      <c r="J44" s="11">
        <f t="shared" si="7"/>
        <v>904.01042099999995</v>
      </c>
      <c r="K44" s="11" t="s">
        <v>28</v>
      </c>
      <c r="L44" s="11">
        <f t="shared" si="8"/>
        <v>904.01042819999998</v>
      </c>
      <c r="N44" s="11">
        <f t="shared" si="9"/>
        <v>172.08311600000002</v>
      </c>
      <c r="O44" s="11" t="s">
        <v>28</v>
      </c>
      <c r="P44" s="11">
        <f t="shared" si="10"/>
        <v>172.08311760000001</v>
      </c>
      <c r="R44" s="11">
        <f t="shared" si="11"/>
        <v>171.27597239999997</v>
      </c>
      <c r="S44" s="11" t="s">
        <v>28</v>
      </c>
      <c r="T44" s="11">
        <f t="shared" si="12"/>
        <v>171.27597349999999</v>
      </c>
    </row>
    <row r="45" spans="1:20">
      <c r="A45" s="4">
        <v>9</v>
      </c>
      <c r="B45" s="7">
        <f t="shared" si="2"/>
        <v>-9.5999998848128598E-6</v>
      </c>
      <c r="C45" s="7">
        <f t="shared" si="3"/>
        <v>-8.2000000247717253E-6</v>
      </c>
      <c r="D45" s="7">
        <f t="shared" si="4"/>
        <v>-6.0000002122251317E-7</v>
      </c>
      <c r="E45" s="7">
        <f t="shared" si="5"/>
        <v>-3.5999999568048224E-6</v>
      </c>
      <c r="F45" s="7">
        <f t="shared" si="6"/>
        <v>9.5999999984996975E-6</v>
      </c>
      <c r="I45" s="11">
        <v>4</v>
      </c>
      <c r="J45" s="11">
        <f t="shared" si="7"/>
        <v>904.01042280000001</v>
      </c>
      <c r="K45" s="11" t="s">
        <v>28</v>
      </c>
      <c r="L45" s="11">
        <f t="shared" si="8"/>
        <v>904.01042819999998</v>
      </c>
      <c r="N45" s="11">
        <f t="shared" si="9"/>
        <v>172.08311840000002</v>
      </c>
      <c r="O45" s="11" t="s">
        <v>28</v>
      </c>
      <c r="P45" s="11">
        <f t="shared" si="10"/>
        <v>172.08311760000001</v>
      </c>
      <c r="R45" s="11">
        <f t="shared" si="11"/>
        <v>171.27596889999998</v>
      </c>
      <c r="S45" s="11" t="s">
        <v>28</v>
      </c>
      <c r="T45" s="11">
        <f t="shared" si="12"/>
        <v>171.27597349999999</v>
      </c>
    </row>
    <row r="46" spans="1:20">
      <c r="A46" s="4">
        <v>10</v>
      </c>
      <c r="B46" s="7">
        <f t="shared" si="2"/>
        <v>-5.2599999889935134E-5</v>
      </c>
      <c r="C46" s="7">
        <f t="shared" si="3"/>
        <v>-5.6000000085987267E-6</v>
      </c>
      <c r="D46" s="7">
        <f t="shared" si="4"/>
        <v>3.7999999733528966E-6</v>
      </c>
      <c r="E46" s="7">
        <f t="shared" si="5"/>
        <v>-8.3999999560546712E-6</v>
      </c>
      <c r="F46" s="7">
        <f t="shared" si="6"/>
        <v>1.2499999968440534E-5</v>
      </c>
      <c r="I46" s="11">
        <v>5</v>
      </c>
      <c r="J46" s="11">
        <f t="shared" si="7"/>
        <v>949.21089460000007</v>
      </c>
      <c r="K46" s="11" t="s">
        <v>28</v>
      </c>
      <c r="L46" s="11">
        <f t="shared" si="8"/>
        <v>949.21090000000004</v>
      </c>
      <c r="N46" s="11">
        <f t="shared" si="9"/>
        <v>197.89560080000001</v>
      </c>
      <c r="O46" s="11" t="s">
        <v>28</v>
      </c>
      <c r="P46" s="11">
        <f t="shared" si="10"/>
        <v>197.8956</v>
      </c>
      <c r="R46" s="11">
        <f t="shared" si="11"/>
        <v>196.96739539999999</v>
      </c>
      <c r="S46" s="11" t="s">
        <v>28</v>
      </c>
      <c r="T46" s="11">
        <f t="shared" si="12"/>
        <v>196.9674</v>
      </c>
    </row>
    <row r="47" spans="1:20">
      <c r="A47" s="4">
        <v>11</v>
      </c>
      <c r="B47" s="7">
        <f t="shared" si="2"/>
        <v>-9.5599999895057408E-5</v>
      </c>
      <c r="C47" s="7">
        <f t="shared" si="3"/>
        <v>-2.9999999924257281E-6</v>
      </c>
      <c r="D47" s="7">
        <f t="shared" si="4"/>
        <v>8.1999999679283064E-6</v>
      </c>
      <c r="E47" s="7">
        <f t="shared" si="5"/>
        <v>-1.319999995530452E-5</v>
      </c>
      <c r="F47" s="7">
        <f t="shared" si="6"/>
        <v>1.539999993838137E-5</v>
      </c>
      <c r="I47" s="11">
        <v>6</v>
      </c>
      <c r="J47" s="11">
        <f t="shared" si="7"/>
        <v>949.21089460000007</v>
      </c>
      <c r="K47" s="11" t="s">
        <v>28</v>
      </c>
      <c r="L47" s="11">
        <f t="shared" si="8"/>
        <v>949.21090000000004</v>
      </c>
      <c r="N47" s="11">
        <f t="shared" si="9"/>
        <v>197.89560080000001</v>
      </c>
      <c r="O47" s="11" t="s">
        <v>28</v>
      </c>
      <c r="P47" s="11">
        <f t="shared" si="10"/>
        <v>197.8956</v>
      </c>
      <c r="R47" s="11">
        <f t="shared" si="11"/>
        <v>196.96739539999999</v>
      </c>
      <c r="S47" s="11" t="s">
        <v>28</v>
      </c>
      <c r="T47" s="11">
        <f t="shared" si="12"/>
        <v>196.9674</v>
      </c>
    </row>
    <row r="48" spans="1:20">
      <c r="A48" s="4">
        <v>12</v>
      </c>
      <c r="B48" s="7">
        <f t="shared" si="2"/>
        <v>-1.4259999989008065E-4</v>
      </c>
      <c r="C48" s="7">
        <f t="shared" si="3"/>
        <v>-2.300000005561742E-6</v>
      </c>
      <c r="D48" s="7">
        <f t="shared" si="4"/>
        <v>8.2999999904131982E-6</v>
      </c>
      <c r="E48" s="7">
        <f t="shared" si="5"/>
        <v>-1.0199999962878792E-5</v>
      </c>
      <c r="F48" s="7">
        <f t="shared" si="6"/>
        <v>1.8299999908322206E-5</v>
      </c>
      <c r="I48" s="11">
        <v>7</v>
      </c>
      <c r="J48" s="11">
        <f t="shared" si="7"/>
        <v>901.75039460000005</v>
      </c>
      <c r="K48" s="11" t="s">
        <v>28</v>
      </c>
      <c r="L48" s="11">
        <f t="shared" si="8"/>
        <v>901.75040209999997</v>
      </c>
      <c r="N48" s="11">
        <f t="shared" si="9"/>
        <v>207.7903608</v>
      </c>
      <c r="O48" s="11" t="s">
        <v>28</v>
      </c>
      <c r="P48" s="11">
        <f t="shared" si="10"/>
        <v>207.79036450000001</v>
      </c>
      <c r="R48" s="11">
        <f t="shared" si="11"/>
        <v>206.81573539999999</v>
      </c>
      <c r="S48" s="11" t="s">
        <v>28</v>
      </c>
      <c r="T48" s="11">
        <f t="shared" si="12"/>
        <v>206.81573800000001</v>
      </c>
    </row>
    <row r="49" spans="1:20">
      <c r="A49" s="4">
        <v>13</v>
      </c>
      <c r="B49" s="7">
        <f t="shared" si="2"/>
        <v>-1.895999998851039E-4</v>
      </c>
      <c r="C49" s="7">
        <f t="shared" si="3"/>
        <v>-1.6000000186977559E-6</v>
      </c>
      <c r="D49" s="7">
        <f t="shared" si="4"/>
        <v>8.4000000128980901E-6</v>
      </c>
      <c r="E49" s="7">
        <f t="shared" si="5"/>
        <v>-7.1999999704530637E-6</v>
      </c>
      <c r="F49" s="7">
        <f t="shared" si="6"/>
        <v>2.1199999878263043E-5</v>
      </c>
      <c r="I49" s="11">
        <v>8</v>
      </c>
      <c r="J49" s="11">
        <f t="shared" si="7"/>
        <v>901.75039250000009</v>
      </c>
      <c r="K49" s="11" t="s">
        <v>28</v>
      </c>
      <c r="L49" s="11">
        <f t="shared" si="8"/>
        <v>901.75040209999997</v>
      </c>
      <c r="N49" s="11">
        <f t="shared" si="9"/>
        <v>207.79035629999998</v>
      </c>
      <c r="O49" s="11" t="s">
        <v>28</v>
      </c>
      <c r="P49" s="11">
        <f t="shared" si="10"/>
        <v>207.79036450000001</v>
      </c>
      <c r="R49" s="11">
        <f t="shared" si="11"/>
        <v>206.81573739999999</v>
      </c>
      <c r="S49" s="11" t="s">
        <v>28</v>
      </c>
      <c r="T49" s="11">
        <f t="shared" si="12"/>
        <v>206.81573800000001</v>
      </c>
    </row>
    <row r="50" spans="1:20">
      <c r="A50" s="4">
        <v>14</v>
      </c>
      <c r="B50" s="7">
        <f t="shared" si="2"/>
        <v>-1.895999998851039E-4</v>
      </c>
      <c r="C50" s="7">
        <f t="shared" si="3"/>
        <v>-1.6000000186977559E-6</v>
      </c>
      <c r="D50" s="7">
        <f t="shared" si="4"/>
        <v>8.4000000128980901E-6</v>
      </c>
      <c r="E50" s="7">
        <f t="shared" si="5"/>
        <v>-7.1999999704530637E-6</v>
      </c>
      <c r="F50" s="7">
        <f t="shared" si="6"/>
        <v>2.1199999878263043E-5</v>
      </c>
      <c r="I50" s="11">
        <v>9</v>
      </c>
      <c r="J50" s="11">
        <f t="shared" si="7"/>
        <v>1217.3629904000002</v>
      </c>
      <c r="K50" s="11" t="s">
        <v>28</v>
      </c>
      <c r="L50" s="11">
        <f t="shared" si="8"/>
        <v>1217.3630430000001</v>
      </c>
      <c r="N50" s="11">
        <f t="shared" si="9"/>
        <v>249.34843179999999</v>
      </c>
      <c r="O50" s="11" t="s">
        <v>28</v>
      </c>
      <c r="P50" s="11">
        <f t="shared" si="10"/>
        <v>249.34843739999999</v>
      </c>
      <c r="R50" s="11">
        <f t="shared" si="11"/>
        <v>248.17888939999997</v>
      </c>
      <c r="S50" s="11" t="s">
        <v>28</v>
      </c>
      <c r="T50" s="11">
        <f t="shared" si="12"/>
        <v>248.1788856</v>
      </c>
    </row>
    <row r="51" spans="1:20">
      <c r="I51" s="11">
        <v>10</v>
      </c>
      <c r="J51" s="11">
        <f t="shared" si="7"/>
        <v>1217.3629474000002</v>
      </c>
      <c r="K51" s="11" t="s">
        <v>28</v>
      </c>
      <c r="L51" s="11">
        <f t="shared" si="8"/>
        <v>1217.3630430000001</v>
      </c>
      <c r="N51" s="11">
        <f t="shared" si="9"/>
        <v>249.3484344</v>
      </c>
      <c r="O51" s="11" t="s">
        <v>28</v>
      </c>
      <c r="P51" s="11">
        <f t="shared" si="10"/>
        <v>249.34843739999999</v>
      </c>
      <c r="R51" s="11">
        <f t="shared" si="11"/>
        <v>248.17889379999997</v>
      </c>
      <c r="S51" s="11" t="s">
        <v>28</v>
      </c>
      <c r="T51" s="11">
        <f t="shared" si="12"/>
        <v>248.1788856</v>
      </c>
    </row>
    <row r="52" spans="1:20">
      <c r="I52" s="11">
        <v>11</v>
      </c>
      <c r="J52" s="11">
        <f t="shared" si="7"/>
        <v>1339.0992044000002</v>
      </c>
      <c r="K52" s="11" t="s">
        <v>28</v>
      </c>
      <c r="L52" s="11">
        <f t="shared" si="8"/>
        <v>1339.0993470000001</v>
      </c>
      <c r="N52" s="11">
        <f t="shared" si="9"/>
        <v>261.81585699999999</v>
      </c>
      <c r="O52" s="11" t="s">
        <v>28</v>
      </c>
      <c r="P52" s="11">
        <f t="shared" si="10"/>
        <v>261.8158593</v>
      </c>
      <c r="R52" s="11">
        <f t="shared" si="11"/>
        <v>260.58783819999996</v>
      </c>
      <c r="S52" s="11" t="s">
        <v>28</v>
      </c>
      <c r="T52" s="11">
        <f t="shared" si="12"/>
        <v>260.58782989999997</v>
      </c>
    </row>
    <row r="53" spans="1:20">
      <c r="I53" s="11">
        <v>12</v>
      </c>
      <c r="J53" s="11">
        <f t="shared" si="7"/>
        <v>1339.0991574000002</v>
      </c>
      <c r="K53" s="11" t="s">
        <v>28</v>
      </c>
      <c r="L53" s="11">
        <f t="shared" si="8"/>
        <v>1339.0993470000001</v>
      </c>
      <c r="N53" s="11">
        <f t="shared" si="9"/>
        <v>261.81585769999998</v>
      </c>
      <c r="O53" s="11" t="s">
        <v>28</v>
      </c>
      <c r="P53" s="11">
        <f t="shared" si="10"/>
        <v>261.8158593</v>
      </c>
      <c r="R53" s="11">
        <f t="shared" si="11"/>
        <v>260.58783829999999</v>
      </c>
      <c r="S53" s="11" t="s">
        <v>28</v>
      </c>
      <c r="T53" s="11">
        <f t="shared" si="12"/>
        <v>260.58782989999997</v>
      </c>
    </row>
    <row r="54" spans="1:20">
      <c r="I54" s="11">
        <v>13</v>
      </c>
      <c r="J54" s="11">
        <f t="shared" si="7"/>
        <v>803.45941040000014</v>
      </c>
      <c r="K54" s="11" t="s">
        <v>28</v>
      </c>
      <c r="L54" s="11">
        <f t="shared" si="8"/>
        <v>803.45960000000002</v>
      </c>
      <c r="N54" s="11">
        <f t="shared" si="9"/>
        <v>52.363168399999978</v>
      </c>
      <c r="O54" s="11" t="s">
        <v>28</v>
      </c>
      <c r="P54" s="11">
        <f t="shared" si="10"/>
        <v>52.363169999999997</v>
      </c>
      <c r="R54" s="11">
        <f t="shared" si="11"/>
        <v>52.117578400000014</v>
      </c>
      <c r="S54" s="11" t="s">
        <v>28</v>
      </c>
      <c r="T54" s="11">
        <f t="shared" si="12"/>
        <v>52.117570000000001</v>
      </c>
    </row>
    <row r="55" spans="1:20">
      <c r="I55" s="11">
        <v>14</v>
      </c>
      <c r="J55" s="11">
        <f t="shared" si="7"/>
        <v>35779.365810399999</v>
      </c>
      <c r="K55" s="11"/>
      <c r="L55" s="11">
        <f t="shared" si="8"/>
        <v>803.45960000000002</v>
      </c>
      <c r="N55" s="11">
        <f t="shared" si="9"/>
        <v>52.363168399999978</v>
      </c>
      <c r="O55" s="11" t="s">
        <v>28</v>
      </c>
      <c r="P55" s="11">
        <f t="shared" si="10"/>
        <v>52.363169999999997</v>
      </c>
      <c r="R55" s="11">
        <f t="shared" si="11"/>
        <v>52.117578400000014</v>
      </c>
      <c r="S55" s="11" t="s">
        <v>28</v>
      </c>
      <c r="T55" s="11">
        <f t="shared" si="12"/>
        <v>52.117570000000001</v>
      </c>
    </row>
    <row r="56" spans="1:20">
      <c r="J56" t="s">
        <v>33</v>
      </c>
      <c r="N56" t="s">
        <v>32</v>
      </c>
    </row>
    <row r="57" spans="1:20">
      <c r="I57">
        <v>1</v>
      </c>
      <c r="J57" s="11">
        <f>E37+N20</f>
        <v>199.992366</v>
      </c>
      <c r="K57" s="11" t="s">
        <v>28</v>
      </c>
      <c r="L57" s="11">
        <f>E20</f>
        <v>199.99236619999999</v>
      </c>
      <c r="N57" s="11">
        <f>F37+O20</f>
        <v>213.95011</v>
      </c>
      <c r="O57" s="11" t="s">
        <v>28</v>
      </c>
      <c r="P57" s="11">
        <f>F20</f>
        <v>213.950109</v>
      </c>
      <c r="R57" s="3">
        <f>O20</f>
        <v>113.95011</v>
      </c>
      <c r="S57" s="3" t="s">
        <v>28</v>
      </c>
      <c r="T57" s="3">
        <v>0</v>
      </c>
    </row>
    <row r="58" spans="1:20">
      <c r="I58">
        <v>2</v>
      </c>
      <c r="J58" s="11">
        <f t="shared" ref="J58:J70" si="13">E38+N21</f>
        <v>199.99236980000001</v>
      </c>
      <c r="K58" s="11" t="s">
        <v>28</v>
      </c>
      <c r="L58" s="11">
        <f t="shared" ref="L58:L70" si="14">E21</f>
        <v>199.99236619999999</v>
      </c>
      <c r="N58" s="11">
        <f t="shared" ref="N58:N70" si="15">F38+O21</f>
        <v>213.95011099999999</v>
      </c>
      <c r="O58" s="11" t="s">
        <v>28</v>
      </c>
      <c r="P58" s="11">
        <f t="shared" ref="P58:P70" si="16">F21</f>
        <v>213.950109</v>
      </c>
      <c r="R58" s="3">
        <f t="shared" ref="R58:R70" si="17">O21</f>
        <v>213.95011</v>
      </c>
      <c r="S58" s="3" t="s">
        <v>28</v>
      </c>
      <c r="T58" s="3">
        <v>0</v>
      </c>
    </row>
    <row r="59" spans="1:20">
      <c r="I59">
        <v>3</v>
      </c>
      <c r="J59" s="11">
        <f t="shared" si="13"/>
        <v>179.99313360000002</v>
      </c>
      <c r="K59" s="11" t="s">
        <v>28</v>
      </c>
      <c r="L59" s="11">
        <f t="shared" si="14"/>
        <v>179.9931296</v>
      </c>
      <c r="N59" s="11">
        <f t="shared" si="15"/>
        <v>246.042632</v>
      </c>
      <c r="O59" s="11" t="s">
        <v>28</v>
      </c>
      <c r="P59" s="11">
        <f t="shared" si="16"/>
        <v>246.0426253</v>
      </c>
      <c r="R59" s="3">
        <f t="shared" si="17"/>
        <v>246.04263</v>
      </c>
      <c r="S59" s="3" t="s">
        <v>28</v>
      </c>
      <c r="T59" s="3">
        <v>0</v>
      </c>
    </row>
    <row r="60" spans="1:20">
      <c r="I60">
        <v>4</v>
      </c>
      <c r="J60" s="11">
        <f t="shared" si="13"/>
        <v>179.99313400000003</v>
      </c>
      <c r="K60" s="11" t="s">
        <v>28</v>
      </c>
      <c r="L60" s="11">
        <f t="shared" si="14"/>
        <v>179.9931296</v>
      </c>
      <c r="N60" s="11">
        <f t="shared" si="15"/>
        <v>246.0426367</v>
      </c>
      <c r="O60" s="11" t="s">
        <v>28</v>
      </c>
      <c r="P60" s="11">
        <f t="shared" si="16"/>
        <v>246.0426253</v>
      </c>
      <c r="R60" s="3">
        <f t="shared" si="17"/>
        <v>246.04263</v>
      </c>
      <c r="S60" s="3" t="s">
        <v>28</v>
      </c>
      <c r="T60" s="3">
        <v>0</v>
      </c>
    </row>
    <row r="61" spans="1:20">
      <c r="I61">
        <v>5</v>
      </c>
      <c r="J61" s="11">
        <f t="shared" si="13"/>
        <v>206.99100440000004</v>
      </c>
      <c r="K61" s="11" t="s">
        <v>28</v>
      </c>
      <c r="L61" s="11">
        <f t="shared" si="14"/>
        <v>206.99100000000001</v>
      </c>
      <c r="N61" s="11">
        <f t="shared" si="15"/>
        <v>221.43841140000001</v>
      </c>
      <c r="O61" s="11" t="s">
        <v>28</v>
      </c>
      <c r="P61" s="11">
        <f t="shared" si="16"/>
        <v>221.4384</v>
      </c>
      <c r="R61" s="3">
        <f t="shared" si="17"/>
        <v>221.4384</v>
      </c>
      <c r="S61" s="3" t="s">
        <v>28</v>
      </c>
      <c r="T61" s="3">
        <v>0</v>
      </c>
    </row>
    <row r="62" spans="1:20">
      <c r="I62">
        <v>6</v>
      </c>
      <c r="J62" s="11">
        <f t="shared" si="13"/>
        <v>206.99100440000004</v>
      </c>
      <c r="K62" s="11" t="s">
        <v>28</v>
      </c>
      <c r="L62" s="11">
        <f t="shared" si="14"/>
        <v>206.99100000000001</v>
      </c>
      <c r="N62" s="11">
        <f t="shared" si="15"/>
        <v>221.43841140000001</v>
      </c>
      <c r="O62" s="11" t="s">
        <v>28</v>
      </c>
      <c r="P62" s="11">
        <f t="shared" si="16"/>
        <v>221.4384</v>
      </c>
      <c r="R62" s="3">
        <f t="shared" si="17"/>
        <v>221.4384</v>
      </c>
      <c r="S62" s="3" t="s">
        <v>28</v>
      </c>
      <c r="T62" s="3">
        <v>0</v>
      </c>
    </row>
    <row r="63" spans="1:20">
      <c r="I63">
        <v>7</v>
      </c>
      <c r="J63" s="11">
        <f t="shared" si="13"/>
        <v>217.34170440000003</v>
      </c>
      <c r="K63" s="11" t="s">
        <v>28</v>
      </c>
      <c r="L63" s="11">
        <f t="shared" si="14"/>
        <v>217.34170399999999</v>
      </c>
      <c r="N63" s="11">
        <f t="shared" si="15"/>
        <v>232.5102914</v>
      </c>
      <c r="O63" s="11" t="s">
        <v>28</v>
      </c>
      <c r="P63" s="11">
        <f t="shared" si="16"/>
        <v>232.5102809</v>
      </c>
      <c r="R63" s="3">
        <f t="shared" si="17"/>
        <v>232.51027999999999</v>
      </c>
      <c r="S63" s="3" t="s">
        <v>28</v>
      </c>
      <c r="T63" s="3">
        <v>0</v>
      </c>
    </row>
    <row r="64" spans="1:20">
      <c r="I64">
        <v>8</v>
      </c>
      <c r="J64" s="11">
        <f t="shared" si="13"/>
        <v>217.34170040000004</v>
      </c>
      <c r="K64" s="11" t="s">
        <v>28</v>
      </c>
      <c r="L64" s="11">
        <f t="shared" si="14"/>
        <v>217.34170399999999</v>
      </c>
      <c r="N64" s="11">
        <f t="shared" si="15"/>
        <v>232.5102905</v>
      </c>
      <c r="O64" s="11" t="s">
        <v>28</v>
      </c>
      <c r="P64" s="11">
        <f t="shared" si="16"/>
        <v>232.5102809</v>
      </c>
      <c r="R64" s="3">
        <f t="shared" si="17"/>
        <v>232.51027999999999</v>
      </c>
      <c r="S64" s="3" t="s">
        <v>28</v>
      </c>
      <c r="T64" s="3">
        <v>0</v>
      </c>
    </row>
    <row r="65" spans="3:20">
      <c r="I65">
        <v>9</v>
      </c>
      <c r="J65" s="11">
        <f t="shared" si="13"/>
        <v>260.81003640000006</v>
      </c>
      <c r="K65" s="11" t="s">
        <v>28</v>
      </c>
      <c r="L65" s="11">
        <f t="shared" si="14"/>
        <v>260.81004480000001</v>
      </c>
      <c r="N65" s="11">
        <f t="shared" si="15"/>
        <v>279.01234959999999</v>
      </c>
      <c r="O65" s="11" t="s">
        <v>28</v>
      </c>
      <c r="P65" s="11">
        <f t="shared" si="16"/>
        <v>279.01233710000002</v>
      </c>
      <c r="R65" s="3">
        <f t="shared" si="17"/>
        <v>279.01233999999999</v>
      </c>
      <c r="S65" s="3" t="s">
        <v>28</v>
      </c>
      <c r="T65" s="3">
        <v>0</v>
      </c>
    </row>
    <row r="66" spans="3:20">
      <c r="I66">
        <v>10</v>
      </c>
      <c r="J66" s="11">
        <f t="shared" si="13"/>
        <v>260.81003160000006</v>
      </c>
      <c r="K66" s="11" t="s">
        <v>28</v>
      </c>
      <c r="L66" s="11">
        <f t="shared" si="14"/>
        <v>260.81004480000001</v>
      </c>
      <c r="N66" s="11">
        <f t="shared" si="15"/>
        <v>279.01235249999996</v>
      </c>
      <c r="O66" s="11" t="s">
        <v>28</v>
      </c>
      <c r="P66" s="11">
        <f t="shared" si="16"/>
        <v>279.01233710000002</v>
      </c>
      <c r="R66" s="3">
        <f t="shared" si="17"/>
        <v>279.01233999999999</v>
      </c>
      <c r="S66" s="3" t="s">
        <v>28</v>
      </c>
      <c r="T66" s="3">
        <v>0</v>
      </c>
    </row>
    <row r="67" spans="3:20">
      <c r="I67">
        <v>11</v>
      </c>
      <c r="J67" s="11">
        <f t="shared" si="13"/>
        <v>273.85053680000004</v>
      </c>
      <c r="K67" s="11" t="s">
        <v>28</v>
      </c>
      <c r="L67" s="11">
        <f t="shared" si="14"/>
        <v>273.85054700000001</v>
      </c>
      <c r="N67" s="11">
        <f t="shared" si="15"/>
        <v>279.01235539999993</v>
      </c>
      <c r="O67" s="11" t="s">
        <v>28</v>
      </c>
      <c r="P67" s="11">
        <f t="shared" si="16"/>
        <v>279.01233710000002</v>
      </c>
      <c r="R67" s="3">
        <f t="shared" si="17"/>
        <v>279.01233999999999</v>
      </c>
      <c r="S67" s="3" t="s">
        <v>28</v>
      </c>
      <c r="T67" s="3">
        <v>0</v>
      </c>
    </row>
    <row r="68" spans="3:20">
      <c r="I68">
        <v>12</v>
      </c>
      <c r="J68" s="11">
        <f t="shared" si="13"/>
        <v>273.85053980000004</v>
      </c>
      <c r="K68" s="11" t="s">
        <v>28</v>
      </c>
      <c r="L68" s="11">
        <f t="shared" si="14"/>
        <v>273.85054700000001</v>
      </c>
      <c r="N68" s="11">
        <f t="shared" si="15"/>
        <v>279.0123582999999</v>
      </c>
      <c r="O68" s="11" t="s">
        <v>28</v>
      </c>
      <c r="P68" s="11">
        <f t="shared" si="16"/>
        <v>279.01233710000002</v>
      </c>
      <c r="R68" s="3">
        <f t="shared" si="17"/>
        <v>279.01233999999999</v>
      </c>
      <c r="S68" s="3" t="s">
        <v>28</v>
      </c>
      <c r="T68" s="3">
        <v>0</v>
      </c>
    </row>
    <row r="69" spans="3:20">
      <c r="I69">
        <v>13</v>
      </c>
      <c r="J69" s="11">
        <f t="shared" si="13"/>
        <v>54.770102800000032</v>
      </c>
      <c r="K69" s="11" t="s">
        <v>28</v>
      </c>
      <c r="L69" s="11">
        <f t="shared" si="14"/>
        <v>54.770110000000003</v>
      </c>
      <c r="N69" s="11">
        <f t="shared" si="15"/>
        <v>61.382731199999881</v>
      </c>
      <c r="O69" s="11"/>
      <c r="P69" s="11">
        <f t="shared" si="16"/>
        <v>61.382710000000003</v>
      </c>
      <c r="R69" s="3">
        <f t="shared" si="17"/>
        <v>61.382710000000003</v>
      </c>
      <c r="S69" s="3" t="s">
        <v>28</v>
      </c>
      <c r="T69" s="3">
        <v>0</v>
      </c>
    </row>
    <row r="70" spans="3:20">
      <c r="I70">
        <v>14</v>
      </c>
      <c r="J70" s="11">
        <f t="shared" si="13"/>
        <v>54.770102800000032</v>
      </c>
      <c r="L70" s="11">
        <f t="shared" si="14"/>
        <v>54.770110000000003</v>
      </c>
      <c r="N70" s="11">
        <f t="shared" si="15"/>
        <v>61.382731199999881</v>
      </c>
      <c r="P70" s="11">
        <f t="shared" si="16"/>
        <v>61.382710000000003</v>
      </c>
      <c r="R70" s="3">
        <f t="shared" si="17"/>
        <v>61.382710000000003</v>
      </c>
      <c r="T70" s="3">
        <v>0</v>
      </c>
    </row>
    <row r="71" spans="3:20">
      <c r="C71">
        <v>1</v>
      </c>
      <c r="D71" s="3">
        <f>K20</f>
        <v>686.09601999999995</v>
      </c>
      <c r="E71" s="3" t="s">
        <v>28</v>
      </c>
      <c r="F71" s="3">
        <v>0</v>
      </c>
      <c r="H71" s="3">
        <f>L20</f>
        <v>91.203463999999997</v>
      </c>
      <c r="I71" s="3" t="s">
        <v>28</v>
      </c>
      <c r="J71" s="3">
        <v>0</v>
      </c>
      <c r="L71" s="3">
        <f>M20</f>
        <v>90.306636999999995</v>
      </c>
      <c r="M71" s="3" t="s">
        <v>28</v>
      </c>
      <c r="N71" s="3">
        <v>0</v>
      </c>
      <c r="P71" s="3">
        <f>N20</f>
        <v>99.992366000000004</v>
      </c>
      <c r="Q71" s="3" t="s">
        <v>28</v>
      </c>
      <c r="R71" s="3">
        <v>0</v>
      </c>
    </row>
    <row r="72" spans="3:20">
      <c r="C72">
        <v>2</v>
      </c>
      <c r="D72" s="3">
        <f t="shared" ref="D72:D84" si="18">K21</f>
        <v>786.09601999999995</v>
      </c>
      <c r="E72" s="3" t="s">
        <v>28</v>
      </c>
      <c r="F72" s="3">
        <v>0</v>
      </c>
      <c r="H72" s="3">
        <f t="shared" ref="H72:H84" si="19">L21</f>
        <v>191.20346000000001</v>
      </c>
      <c r="I72" s="3" t="s">
        <v>28</v>
      </c>
      <c r="J72" s="3">
        <v>0</v>
      </c>
      <c r="L72" s="3">
        <f t="shared" ref="L72:L84" si="20">M21</f>
        <v>190.30663999999999</v>
      </c>
      <c r="M72" s="3" t="s">
        <v>28</v>
      </c>
      <c r="N72" s="3">
        <v>0</v>
      </c>
      <c r="P72" s="3">
        <f t="shared" ref="P72:P84" si="21">N21</f>
        <v>199.99236999999999</v>
      </c>
      <c r="Q72" s="3" t="s">
        <v>28</v>
      </c>
      <c r="R72" s="3">
        <v>0</v>
      </c>
    </row>
    <row r="73" spans="3:20">
      <c r="C73">
        <v>3</v>
      </c>
      <c r="D73" s="3">
        <f t="shared" si="18"/>
        <v>904.01043000000004</v>
      </c>
      <c r="E73" s="3" t="s">
        <v>28</v>
      </c>
      <c r="F73" s="3">
        <v>0</v>
      </c>
      <c r="H73" s="3">
        <f t="shared" si="19"/>
        <v>172.08312000000001</v>
      </c>
      <c r="I73" s="3" t="s">
        <v>28</v>
      </c>
      <c r="J73" s="3">
        <v>0</v>
      </c>
      <c r="L73" s="3">
        <f t="shared" si="20"/>
        <v>171.27597</v>
      </c>
      <c r="M73" s="3" t="s">
        <v>28</v>
      </c>
      <c r="N73" s="3">
        <v>0</v>
      </c>
      <c r="P73" s="3">
        <f t="shared" si="21"/>
        <v>179.99313000000001</v>
      </c>
      <c r="Q73" s="3" t="s">
        <v>28</v>
      </c>
      <c r="R73" s="3">
        <v>0</v>
      </c>
    </row>
    <row r="74" spans="3:20">
      <c r="C74">
        <v>4</v>
      </c>
      <c r="D74" s="3">
        <f t="shared" si="18"/>
        <v>904.01043000000004</v>
      </c>
      <c r="E74" s="3" t="s">
        <v>28</v>
      </c>
      <c r="F74" s="3">
        <v>0</v>
      </c>
      <c r="H74" s="3">
        <f t="shared" si="19"/>
        <v>172.08312000000001</v>
      </c>
      <c r="I74" s="3" t="s">
        <v>28</v>
      </c>
      <c r="J74" s="3">
        <v>0</v>
      </c>
      <c r="L74" s="3">
        <f t="shared" si="20"/>
        <v>171.27597</v>
      </c>
      <c r="M74" s="3" t="s">
        <v>28</v>
      </c>
      <c r="N74" s="3">
        <v>0</v>
      </c>
      <c r="P74" s="3">
        <f t="shared" si="21"/>
        <v>179.99313000000001</v>
      </c>
      <c r="Q74" s="3" t="s">
        <v>28</v>
      </c>
      <c r="R74" s="3">
        <v>0</v>
      </c>
    </row>
    <row r="75" spans="3:20">
      <c r="C75">
        <v>5</v>
      </c>
      <c r="D75" s="3">
        <f t="shared" si="18"/>
        <v>949.21090000000004</v>
      </c>
      <c r="E75" s="3" t="s">
        <v>28</v>
      </c>
      <c r="F75" s="3">
        <v>0</v>
      </c>
      <c r="H75" s="3">
        <f t="shared" si="19"/>
        <v>197.8956</v>
      </c>
      <c r="I75" s="3" t="s">
        <v>28</v>
      </c>
      <c r="J75" s="3">
        <v>0</v>
      </c>
      <c r="L75" s="3">
        <f t="shared" si="20"/>
        <v>196.9674</v>
      </c>
      <c r="M75" s="3" t="s">
        <v>28</v>
      </c>
      <c r="N75" s="3">
        <v>0</v>
      </c>
      <c r="P75" s="3">
        <f t="shared" si="21"/>
        <v>206.99100000000001</v>
      </c>
      <c r="Q75" s="3" t="s">
        <v>28</v>
      </c>
      <c r="R75" s="3">
        <v>0</v>
      </c>
    </row>
    <row r="76" spans="3:20">
      <c r="C76">
        <v>6</v>
      </c>
      <c r="D76" s="3">
        <f t="shared" si="18"/>
        <v>949.21090000000004</v>
      </c>
      <c r="E76" s="3" t="s">
        <v>28</v>
      </c>
      <c r="F76" s="3">
        <v>0</v>
      </c>
      <c r="H76" s="3">
        <f t="shared" si="19"/>
        <v>197.8956</v>
      </c>
      <c r="I76" s="3" t="s">
        <v>28</v>
      </c>
      <c r="J76" s="3">
        <v>0</v>
      </c>
      <c r="L76" s="3">
        <f t="shared" si="20"/>
        <v>196.9674</v>
      </c>
      <c r="M76" s="3" t="s">
        <v>28</v>
      </c>
      <c r="N76" s="3">
        <v>0</v>
      </c>
      <c r="P76" s="3">
        <f t="shared" si="21"/>
        <v>206.99100000000001</v>
      </c>
      <c r="Q76" s="3" t="s">
        <v>28</v>
      </c>
      <c r="R76" s="3">
        <v>0</v>
      </c>
    </row>
    <row r="77" spans="3:20">
      <c r="C77">
        <v>7</v>
      </c>
      <c r="D77" s="3">
        <f t="shared" si="18"/>
        <v>901.75040000000001</v>
      </c>
      <c r="E77" s="3" t="s">
        <v>28</v>
      </c>
      <c r="F77" s="3">
        <v>0</v>
      </c>
      <c r="H77" s="3">
        <f t="shared" si="19"/>
        <v>207.79035999999999</v>
      </c>
      <c r="I77" s="3" t="s">
        <v>28</v>
      </c>
      <c r="J77" s="3">
        <v>0</v>
      </c>
      <c r="L77" s="3">
        <f t="shared" si="20"/>
        <v>206.81574000000001</v>
      </c>
      <c r="M77" s="3" t="s">
        <v>28</v>
      </c>
      <c r="N77" s="3">
        <v>0</v>
      </c>
      <c r="P77" s="3">
        <f t="shared" si="21"/>
        <v>217.3417</v>
      </c>
      <c r="Q77" s="3" t="s">
        <v>28</v>
      </c>
      <c r="R77" s="3">
        <v>0</v>
      </c>
    </row>
    <row r="78" spans="3:20">
      <c r="C78">
        <v>8</v>
      </c>
      <c r="D78" s="3">
        <f t="shared" si="18"/>
        <v>901.75040000000001</v>
      </c>
      <c r="E78" s="3" t="s">
        <v>28</v>
      </c>
      <c r="F78" s="3">
        <v>0</v>
      </c>
      <c r="H78" s="3">
        <f t="shared" si="19"/>
        <v>207.79035999999999</v>
      </c>
      <c r="I78" s="3" t="s">
        <v>28</v>
      </c>
      <c r="J78" s="3">
        <v>0</v>
      </c>
      <c r="L78" s="3">
        <f t="shared" si="20"/>
        <v>206.81574000000001</v>
      </c>
      <c r="M78" s="3" t="s">
        <v>28</v>
      </c>
      <c r="N78" s="3">
        <v>0</v>
      </c>
      <c r="P78" s="3">
        <f t="shared" si="21"/>
        <v>217.3417</v>
      </c>
      <c r="Q78" s="3" t="s">
        <v>28</v>
      </c>
      <c r="R78" s="3">
        <v>0</v>
      </c>
    </row>
    <row r="79" spans="3:20">
      <c r="C79">
        <v>9</v>
      </c>
      <c r="D79" s="3">
        <f t="shared" si="18"/>
        <v>1217.3630000000001</v>
      </c>
      <c r="E79" s="3" t="s">
        <v>28</v>
      </c>
      <c r="F79" s="3">
        <v>0</v>
      </c>
      <c r="H79" s="3">
        <f t="shared" si="19"/>
        <v>249.34844000000001</v>
      </c>
      <c r="I79" s="3" t="s">
        <v>28</v>
      </c>
      <c r="J79" s="3">
        <v>0</v>
      </c>
      <c r="L79" s="3">
        <f t="shared" si="20"/>
        <v>248.17889</v>
      </c>
      <c r="M79" s="3" t="s">
        <v>28</v>
      </c>
      <c r="N79" s="3">
        <v>0</v>
      </c>
      <c r="P79" s="3">
        <f t="shared" si="21"/>
        <v>260.81004000000001</v>
      </c>
      <c r="Q79" s="3" t="s">
        <v>28</v>
      </c>
      <c r="R79" s="3">
        <v>0</v>
      </c>
    </row>
    <row r="80" spans="3:20">
      <c r="C80">
        <v>10</v>
      </c>
      <c r="D80" s="3">
        <f t="shared" si="18"/>
        <v>1217.3630000000001</v>
      </c>
      <c r="E80" s="3" t="s">
        <v>28</v>
      </c>
      <c r="F80" s="3">
        <v>0</v>
      </c>
      <c r="H80" s="3">
        <f t="shared" si="19"/>
        <v>249.34844000000001</v>
      </c>
      <c r="I80" s="3" t="s">
        <v>28</v>
      </c>
      <c r="J80" s="3">
        <v>0</v>
      </c>
      <c r="L80" s="3">
        <f t="shared" si="20"/>
        <v>248.17889</v>
      </c>
      <c r="M80" s="3" t="s">
        <v>28</v>
      </c>
      <c r="N80" s="3">
        <v>0</v>
      </c>
      <c r="P80" s="3">
        <f t="shared" si="21"/>
        <v>260.81004000000001</v>
      </c>
      <c r="Q80" s="3" t="s">
        <v>28</v>
      </c>
      <c r="R80" s="3">
        <v>0</v>
      </c>
    </row>
    <row r="81" spans="3:18">
      <c r="C81">
        <v>11</v>
      </c>
      <c r="D81" s="3">
        <f t="shared" si="18"/>
        <v>1339.0993000000001</v>
      </c>
      <c r="E81" s="3" t="s">
        <v>28</v>
      </c>
      <c r="F81" s="3">
        <v>0</v>
      </c>
      <c r="H81" s="3">
        <f t="shared" si="19"/>
        <v>261.81585999999999</v>
      </c>
      <c r="I81" s="3" t="s">
        <v>28</v>
      </c>
      <c r="J81" s="3">
        <v>0</v>
      </c>
      <c r="L81" s="3">
        <f t="shared" si="20"/>
        <v>260.58783</v>
      </c>
      <c r="M81" s="3" t="s">
        <v>28</v>
      </c>
      <c r="N81" s="3">
        <v>0</v>
      </c>
      <c r="P81" s="3">
        <f t="shared" si="21"/>
        <v>273.85055</v>
      </c>
      <c r="Q81" s="3" t="s">
        <v>28</v>
      </c>
      <c r="R81" s="3">
        <v>0</v>
      </c>
    </row>
    <row r="82" spans="3:18">
      <c r="C82">
        <v>12</v>
      </c>
      <c r="D82" s="3">
        <f t="shared" si="18"/>
        <v>1339.0993000000001</v>
      </c>
      <c r="E82" s="3" t="s">
        <v>28</v>
      </c>
      <c r="F82" s="3">
        <v>0</v>
      </c>
      <c r="H82" s="3">
        <f t="shared" si="19"/>
        <v>261.81585999999999</v>
      </c>
      <c r="I82" s="3" t="s">
        <v>28</v>
      </c>
      <c r="J82" s="3">
        <v>0</v>
      </c>
      <c r="L82" s="3">
        <f t="shared" si="20"/>
        <v>260.58783</v>
      </c>
      <c r="M82" s="3" t="s">
        <v>28</v>
      </c>
      <c r="N82" s="3">
        <v>0</v>
      </c>
      <c r="P82" s="3">
        <f t="shared" si="21"/>
        <v>273.85055</v>
      </c>
      <c r="Q82" s="3" t="s">
        <v>28</v>
      </c>
      <c r="R82" s="3">
        <v>0</v>
      </c>
    </row>
    <row r="83" spans="3:18">
      <c r="C83">
        <v>13</v>
      </c>
      <c r="D83" s="3">
        <f t="shared" si="18"/>
        <v>803.45960000000002</v>
      </c>
      <c r="E83" s="3" t="s">
        <v>28</v>
      </c>
      <c r="F83" s="3">
        <v>0</v>
      </c>
      <c r="H83" s="3">
        <f t="shared" si="19"/>
        <v>52.363169999999997</v>
      </c>
      <c r="I83" s="3" t="s">
        <v>28</v>
      </c>
      <c r="J83" s="3">
        <v>0</v>
      </c>
      <c r="L83" s="3">
        <f t="shared" si="20"/>
        <v>52.117570000000001</v>
      </c>
      <c r="M83" s="3" t="s">
        <v>28</v>
      </c>
      <c r="N83" s="3">
        <v>0</v>
      </c>
      <c r="P83" s="3">
        <f t="shared" si="21"/>
        <v>54.770110000000003</v>
      </c>
      <c r="Q83" s="3" t="s">
        <v>28</v>
      </c>
      <c r="R83" s="3">
        <v>0</v>
      </c>
    </row>
    <row r="84" spans="3:18">
      <c r="C84">
        <v>14</v>
      </c>
      <c r="D84" s="3">
        <f t="shared" si="18"/>
        <v>35779.366000000002</v>
      </c>
      <c r="E84" s="3" t="s">
        <v>28</v>
      </c>
      <c r="F84" s="3">
        <v>0</v>
      </c>
      <c r="H84" s="3">
        <f t="shared" si="19"/>
        <v>52.363169999999997</v>
      </c>
      <c r="I84" s="3" t="s">
        <v>28</v>
      </c>
      <c r="J84" s="3">
        <v>0</v>
      </c>
      <c r="L84" s="3">
        <f t="shared" si="20"/>
        <v>52.117570000000001</v>
      </c>
      <c r="M84" s="3" t="s">
        <v>28</v>
      </c>
      <c r="N84" s="3">
        <v>0</v>
      </c>
      <c r="P84" s="3">
        <f t="shared" si="21"/>
        <v>54.770110000000003</v>
      </c>
      <c r="Q84" s="3" t="s">
        <v>28</v>
      </c>
      <c r="R84" s="3">
        <v>0</v>
      </c>
    </row>
    <row r="88" spans="3:18">
      <c r="C88">
        <v>1</v>
      </c>
      <c r="D88" s="10">
        <f>B37</f>
        <v>100</v>
      </c>
      <c r="E88" s="10" t="s">
        <v>28</v>
      </c>
      <c r="F88" s="10">
        <f>B20*2</f>
        <v>1572.192049</v>
      </c>
      <c r="H88" s="10">
        <f>C37</f>
        <v>100</v>
      </c>
      <c r="I88" s="10" t="s">
        <v>28</v>
      </c>
      <c r="J88" s="10">
        <f>C20*2</f>
        <v>382.40692799999999</v>
      </c>
      <c r="L88" s="10">
        <f>D37</f>
        <v>100</v>
      </c>
      <c r="M88" s="10" t="s">
        <v>28</v>
      </c>
      <c r="N88" s="10">
        <f>D20*2</f>
        <v>380.61327460000001</v>
      </c>
      <c r="P88" s="10">
        <f>E37</f>
        <v>100</v>
      </c>
      <c r="Q88" s="10" t="s">
        <v>28</v>
      </c>
      <c r="R88" s="10">
        <f>E20*2</f>
        <v>399.98473239999998</v>
      </c>
    </row>
    <row r="89" spans="3:18">
      <c r="C89">
        <v>2</v>
      </c>
      <c r="D89" s="10">
        <f t="shared" ref="D89:D101" si="22">B38</f>
        <v>-4.500000045482011E-6</v>
      </c>
      <c r="E89" s="10"/>
      <c r="F89" s="10">
        <f t="shared" ref="F89:F101" si="23">B21*2</f>
        <v>1572.192049</v>
      </c>
      <c r="H89" s="10">
        <f t="shared" ref="H89:H101" si="24">C38</f>
        <v>0</v>
      </c>
      <c r="I89" s="10" t="s">
        <v>28</v>
      </c>
      <c r="J89" s="10">
        <f t="shared" ref="J89:J101" si="25">C21*2</f>
        <v>382.40692799999999</v>
      </c>
      <c r="L89" s="10">
        <f t="shared" ref="L89:L101" si="26">D38</f>
        <v>-3.0000001061125658E-7</v>
      </c>
      <c r="M89" s="10" t="s">
        <v>28</v>
      </c>
      <c r="N89" s="10">
        <f t="shared" ref="N89:N101" si="27">D21*2</f>
        <v>380.61327460000001</v>
      </c>
      <c r="P89" s="10">
        <f t="shared" ref="P89:P101" si="28">E38</f>
        <v>-1.9999998812636477E-7</v>
      </c>
      <c r="Q89" s="10" t="s">
        <v>28</v>
      </c>
      <c r="R89" s="10">
        <f t="shared" ref="R89:R101" si="29">E21*2</f>
        <v>399.98473239999998</v>
      </c>
    </row>
    <row r="90" spans="3:18">
      <c r="C90">
        <v>3</v>
      </c>
      <c r="D90" s="10">
        <f t="shared" si="22"/>
        <v>-9.0000000909640221E-6</v>
      </c>
      <c r="E90" s="10"/>
      <c r="F90" s="10">
        <f t="shared" si="23"/>
        <v>1808.0208564</v>
      </c>
      <c r="H90" s="10">
        <f t="shared" si="24"/>
        <v>-3.9999999899009708E-6</v>
      </c>
      <c r="I90" s="10" t="s">
        <v>28</v>
      </c>
      <c r="J90" s="10">
        <f t="shared" si="25"/>
        <v>344.16623520000002</v>
      </c>
      <c r="L90" s="10">
        <f t="shared" si="26"/>
        <v>2.399999971203215E-6</v>
      </c>
      <c r="M90" s="10" t="s">
        <v>28</v>
      </c>
      <c r="N90" s="10">
        <f t="shared" si="27"/>
        <v>342.55194699999998</v>
      </c>
      <c r="P90" s="10">
        <f t="shared" si="28"/>
        <v>3.6000000136482413E-6</v>
      </c>
      <c r="Q90" s="10" t="s">
        <v>28</v>
      </c>
      <c r="R90" s="10">
        <f t="shared" si="29"/>
        <v>359.98625920000001</v>
      </c>
    </row>
    <row r="91" spans="3:18">
      <c r="C91">
        <v>4</v>
      </c>
      <c r="D91" s="10">
        <f t="shared" si="22"/>
        <v>-7.2000000272964826E-6</v>
      </c>
      <c r="E91" s="10"/>
      <c r="F91" s="10">
        <f t="shared" si="23"/>
        <v>1808.0208564</v>
      </c>
      <c r="H91" s="10">
        <f t="shared" si="24"/>
        <v>-1.5999999902760464E-6</v>
      </c>
      <c r="I91" s="10" t="s">
        <v>28</v>
      </c>
      <c r="J91" s="10">
        <f t="shared" si="25"/>
        <v>344.16623520000002</v>
      </c>
      <c r="L91" s="10">
        <f t="shared" si="26"/>
        <v>-1.1000000199601345E-6</v>
      </c>
      <c r="M91" s="10" t="s">
        <v>28</v>
      </c>
      <c r="N91" s="10">
        <f t="shared" si="27"/>
        <v>342.55194699999998</v>
      </c>
      <c r="P91" s="10">
        <f t="shared" si="28"/>
        <v>4.0000000183226803E-6</v>
      </c>
      <c r="Q91" s="10" t="s">
        <v>28</v>
      </c>
      <c r="R91" s="10">
        <f t="shared" si="29"/>
        <v>359.98625920000001</v>
      </c>
    </row>
    <row r="92" spans="3:18">
      <c r="C92">
        <v>5</v>
      </c>
      <c r="D92" s="10">
        <f t="shared" si="22"/>
        <v>-5.3999999636289431E-6</v>
      </c>
      <c r="E92" s="10"/>
      <c r="F92" s="10">
        <f t="shared" si="23"/>
        <v>1898.4218000000001</v>
      </c>
      <c r="H92" s="10">
        <f t="shared" si="24"/>
        <v>8.0000000934887794E-7</v>
      </c>
      <c r="I92" s="10" t="s">
        <v>28</v>
      </c>
      <c r="J92" s="10">
        <f t="shared" si="25"/>
        <v>395.7912</v>
      </c>
      <c r="L92" s="10">
        <f t="shared" si="26"/>
        <v>-4.600000011123484E-6</v>
      </c>
      <c r="M92" s="10" t="s">
        <v>28</v>
      </c>
      <c r="N92" s="10">
        <f t="shared" si="27"/>
        <v>393.9348</v>
      </c>
      <c r="P92" s="10">
        <f t="shared" si="28"/>
        <v>4.4000000229971192E-6</v>
      </c>
      <c r="Q92" s="10" t="s">
        <v>28</v>
      </c>
      <c r="R92" s="10">
        <f t="shared" si="29"/>
        <v>413.98200000000003</v>
      </c>
    </row>
    <row r="93" spans="3:18">
      <c r="C93">
        <v>6</v>
      </c>
      <c r="D93" s="10">
        <f t="shared" si="22"/>
        <v>-5.3999999636289431E-6</v>
      </c>
      <c r="E93" s="10"/>
      <c r="F93" s="10">
        <f t="shared" si="23"/>
        <v>1898.4218000000001</v>
      </c>
      <c r="H93" s="10">
        <f t="shared" si="24"/>
        <v>8.0000000934887794E-7</v>
      </c>
      <c r="I93" s="10" t="s">
        <v>28</v>
      </c>
      <c r="J93" s="10">
        <f t="shared" si="25"/>
        <v>395.7912</v>
      </c>
      <c r="L93" s="10">
        <f t="shared" si="26"/>
        <v>-4.600000011123484E-6</v>
      </c>
      <c r="M93" s="10" t="s">
        <v>28</v>
      </c>
      <c r="N93" s="10">
        <f t="shared" si="27"/>
        <v>393.9348</v>
      </c>
      <c r="P93" s="10">
        <f t="shared" si="28"/>
        <v>4.4000000229971192E-6</v>
      </c>
      <c r="Q93" s="10" t="s">
        <v>28</v>
      </c>
      <c r="R93" s="10">
        <f t="shared" si="29"/>
        <v>413.98200000000003</v>
      </c>
    </row>
    <row r="94" spans="3:18">
      <c r="C94">
        <v>7</v>
      </c>
      <c r="D94" s="10">
        <f t="shared" si="22"/>
        <v>-5.3999999636289431E-6</v>
      </c>
      <c r="E94" s="10"/>
      <c r="F94" s="10">
        <f t="shared" si="23"/>
        <v>1803.5008041999999</v>
      </c>
      <c r="H94" s="10">
        <f t="shared" si="24"/>
        <v>8.0000000934887794E-7</v>
      </c>
      <c r="I94" s="10" t="s">
        <v>28</v>
      </c>
      <c r="J94" s="10">
        <f t="shared" si="25"/>
        <v>415.58072900000002</v>
      </c>
      <c r="L94" s="10">
        <f t="shared" si="26"/>
        <v>-4.600000011123484E-6</v>
      </c>
      <c r="M94" s="10" t="s">
        <v>28</v>
      </c>
      <c r="N94" s="10">
        <f t="shared" si="27"/>
        <v>413.63147600000002</v>
      </c>
      <c r="P94" s="10">
        <f t="shared" si="28"/>
        <v>4.4000000229971192E-6</v>
      </c>
      <c r="Q94" s="10" t="s">
        <v>28</v>
      </c>
      <c r="R94" s="10">
        <f t="shared" si="29"/>
        <v>434.68340799999999</v>
      </c>
    </row>
    <row r="95" spans="3:18">
      <c r="C95">
        <v>8</v>
      </c>
      <c r="D95" s="10">
        <f t="shared" si="22"/>
        <v>-7.4999999242209014E-6</v>
      </c>
      <c r="E95" s="10"/>
      <c r="F95" s="10">
        <f t="shared" si="23"/>
        <v>1803.5008041999999</v>
      </c>
      <c r="H95" s="10">
        <f t="shared" si="24"/>
        <v>-3.7000000077114237E-6</v>
      </c>
      <c r="I95" s="10" t="s">
        <v>28</v>
      </c>
      <c r="J95" s="10">
        <f t="shared" si="25"/>
        <v>415.58072900000002</v>
      </c>
      <c r="L95" s="10">
        <f t="shared" si="26"/>
        <v>-2.6000000161729986E-6</v>
      </c>
      <c r="M95" s="10" t="s">
        <v>28</v>
      </c>
      <c r="N95" s="10">
        <f t="shared" si="27"/>
        <v>413.63147600000002</v>
      </c>
      <c r="P95" s="10">
        <f t="shared" si="28"/>
        <v>4.000000330961484E-7</v>
      </c>
      <c r="Q95" s="10" t="s">
        <v>28</v>
      </c>
      <c r="R95" s="10">
        <f t="shared" si="29"/>
        <v>434.68340799999999</v>
      </c>
    </row>
    <row r="96" spans="3:18">
      <c r="C96">
        <v>9</v>
      </c>
      <c r="D96" s="10">
        <f t="shared" si="22"/>
        <v>-9.5999998848128598E-6</v>
      </c>
      <c r="E96" s="10"/>
      <c r="F96" s="10">
        <f t="shared" si="23"/>
        <v>2434.7260860000001</v>
      </c>
      <c r="H96" s="10">
        <f t="shared" si="24"/>
        <v>-8.2000000247717253E-6</v>
      </c>
      <c r="I96" s="10" t="s">
        <v>28</v>
      </c>
      <c r="J96" s="10">
        <f t="shared" si="25"/>
        <v>498.69687479999999</v>
      </c>
      <c r="L96" s="10">
        <f t="shared" si="26"/>
        <v>-6.0000002122251317E-7</v>
      </c>
      <c r="M96" s="10" t="s">
        <v>28</v>
      </c>
      <c r="N96" s="10">
        <f t="shared" si="27"/>
        <v>496.3577712</v>
      </c>
      <c r="P96" s="10">
        <f t="shared" si="28"/>
        <v>-3.5999999568048224E-6</v>
      </c>
      <c r="Q96" s="10" t="s">
        <v>28</v>
      </c>
      <c r="R96" s="10">
        <f t="shared" si="29"/>
        <v>521.62008960000003</v>
      </c>
    </row>
    <row r="97" spans="3:18">
      <c r="C97">
        <v>10</v>
      </c>
      <c r="D97" s="10">
        <f t="shared" si="22"/>
        <v>-5.2599999889935134E-5</v>
      </c>
      <c r="E97" s="10"/>
      <c r="F97" s="10">
        <f t="shared" si="23"/>
        <v>2434.7260860000001</v>
      </c>
      <c r="H97" s="10">
        <f t="shared" si="24"/>
        <v>-5.6000000085987267E-6</v>
      </c>
      <c r="I97" s="10" t="s">
        <v>28</v>
      </c>
      <c r="J97" s="10">
        <f t="shared" si="25"/>
        <v>498.69687479999999</v>
      </c>
      <c r="L97" s="10">
        <f t="shared" si="26"/>
        <v>3.7999999733528966E-6</v>
      </c>
      <c r="M97" s="10" t="s">
        <v>28</v>
      </c>
      <c r="N97" s="10">
        <f t="shared" si="27"/>
        <v>496.3577712</v>
      </c>
      <c r="P97" s="10">
        <f t="shared" si="28"/>
        <v>-8.3999999560546712E-6</v>
      </c>
      <c r="Q97" s="10" t="s">
        <v>28</v>
      </c>
      <c r="R97" s="10">
        <f t="shared" si="29"/>
        <v>521.62008960000003</v>
      </c>
    </row>
    <row r="98" spans="3:18">
      <c r="C98">
        <v>11</v>
      </c>
      <c r="D98" s="10">
        <f t="shared" si="22"/>
        <v>-9.5599999895057408E-5</v>
      </c>
      <c r="E98" s="10"/>
      <c r="F98" s="10">
        <f t="shared" si="23"/>
        <v>2678.1986940000002</v>
      </c>
      <c r="H98" s="10">
        <f t="shared" si="24"/>
        <v>-2.9999999924257281E-6</v>
      </c>
      <c r="I98" s="10" t="s">
        <v>28</v>
      </c>
      <c r="J98" s="10">
        <f t="shared" si="25"/>
        <v>523.6317186</v>
      </c>
      <c r="L98" s="10">
        <f t="shared" si="26"/>
        <v>8.1999999679283064E-6</v>
      </c>
      <c r="M98" s="10" t="s">
        <v>28</v>
      </c>
      <c r="N98" s="10">
        <f t="shared" si="27"/>
        <v>521.17565979999995</v>
      </c>
      <c r="P98" s="10">
        <f t="shared" si="28"/>
        <v>-1.319999995530452E-5</v>
      </c>
      <c r="Q98" s="10" t="s">
        <v>28</v>
      </c>
      <c r="R98" s="10">
        <f t="shared" si="29"/>
        <v>547.70109400000001</v>
      </c>
    </row>
    <row r="99" spans="3:18">
      <c r="C99">
        <v>12</v>
      </c>
      <c r="D99" s="10">
        <f t="shared" si="22"/>
        <v>-1.4259999989008065E-4</v>
      </c>
      <c r="E99" s="10"/>
      <c r="F99" s="10">
        <f t="shared" si="23"/>
        <v>2678.1986940000002</v>
      </c>
      <c r="H99" s="10">
        <f t="shared" si="24"/>
        <v>-2.300000005561742E-6</v>
      </c>
      <c r="I99" s="10" t="s">
        <v>28</v>
      </c>
      <c r="J99" s="10">
        <f t="shared" si="25"/>
        <v>523.6317186</v>
      </c>
      <c r="L99" s="10">
        <f t="shared" si="26"/>
        <v>8.2999999904131982E-6</v>
      </c>
      <c r="M99" s="10" t="s">
        <v>28</v>
      </c>
      <c r="N99" s="10">
        <f t="shared" si="27"/>
        <v>521.17565979999995</v>
      </c>
      <c r="P99" s="10">
        <f t="shared" si="28"/>
        <v>-1.0199999962878792E-5</v>
      </c>
      <c r="Q99" s="10" t="s">
        <v>28</v>
      </c>
      <c r="R99" s="10">
        <f t="shared" si="29"/>
        <v>547.70109400000001</v>
      </c>
    </row>
    <row r="100" spans="3:18">
      <c r="C100">
        <v>13</v>
      </c>
      <c r="D100" s="10">
        <f t="shared" si="22"/>
        <v>-1.895999998851039E-4</v>
      </c>
      <c r="E100" s="10"/>
      <c r="F100" s="10">
        <f t="shared" si="23"/>
        <v>1606.9192</v>
      </c>
      <c r="H100" s="10">
        <f t="shared" si="24"/>
        <v>-1.6000000186977559E-6</v>
      </c>
      <c r="I100" s="10" t="s">
        <v>28</v>
      </c>
      <c r="J100" s="10">
        <f t="shared" si="25"/>
        <v>104.72633999999999</v>
      </c>
      <c r="L100" s="10">
        <f t="shared" si="26"/>
        <v>8.4000000128980901E-6</v>
      </c>
      <c r="M100" s="10" t="s">
        <v>28</v>
      </c>
      <c r="N100" s="10">
        <f t="shared" si="27"/>
        <v>104.23514</v>
      </c>
      <c r="P100" s="10">
        <f t="shared" si="28"/>
        <v>-7.1999999704530637E-6</v>
      </c>
      <c r="Q100" s="10" t="s">
        <v>28</v>
      </c>
      <c r="R100" s="10">
        <f t="shared" si="29"/>
        <v>109.54022000000001</v>
      </c>
    </row>
    <row r="101" spans="3:18">
      <c r="C101">
        <v>14</v>
      </c>
      <c r="D101" s="10">
        <f t="shared" si="22"/>
        <v>-1.895999998851039E-4</v>
      </c>
      <c r="E101" s="10"/>
      <c r="F101" s="10">
        <f t="shared" si="23"/>
        <v>1606.9192</v>
      </c>
      <c r="H101" s="10">
        <f t="shared" si="24"/>
        <v>-1.6000000186977559E-6</v>
      </c>
      <c r="I101" s="10" t="s">
        <v>28</v>
      </c>
      <c r="J101" s="10">
        <f t="shared" si="25"/>
        <v>104.72633999999999</v>
      </c>
      <c r="L101" s="10">
        <f t="shared" si="26"/>
        <v>8.4000000128980901E-6</v>
      </c>
      <c r="M101" s="10"/>
      <c r="N101" s="10">
        <f t="shared" si="27"/>
        <v>104.23514</v>
      </c>
      <c r="P101" s="10">
        <f t="shared" si="28"/>
        <v>-7.1999999704530637E-6</v>
      </c>
      <c r="Q101" s="10"/>
      <c r="R101" s="10">
        <f t="shared" si="29"/>
        <v>109.54022000000001</v>
      </c>
    </row>
    <row r="104" spans="3:18">
      <c r="G104">
        <v>1</v>
      </c>
      <c r="H104" s="10">
        <f>F37</f>
        <v>100</v>
      </c>
      <c r="I104" s="10" t="s">
        <v>28</v>
      </c>
      <c r="J104" s="10">
        <f>F20*2</f>
        <v>427.900218</v>
      </c>
    </row>
    <row r="105" spans="3:18">
      <c r="G105">
        <v>2</v>
      </c>
      <c r="H105" s="10">
        <f t="shared" ref="H105:H117" si="30">F38</f>
        <v>9.9999999747524271E-7</v>
      </c>
      <c r="I105" s="10" t="s">
        <v>28</v>
      </c>
      <c r="J105" s="10">
        <f t="shared" ref="J105:J117" si="31">F21*2</f>
        <v>427.900218</v>
      </c>
    </row>
    <row r="106" spans="3:18">
      <c r="G106">
        <v>3</v>
      </c>
      <c r="H106" s="10">
        <f t="shared" si="30"/>
        <v>1.9999999949504854E-6</v>
      </c>
      <c r="I106" s="10" t="s">
        <v>28</v>
      </c>
      <c r="J106" s="10">
        <f t="shared" si="31"/>
        <v>492.08525059999999</v>
      </c>
    </row>
    <row r="107" spans="3:18">
      <c r="G107">
        <v>4</v>
      </c>
      <c r="H107" s="10">
        <f t="shared" si="30"/>
        <v>6.7000000001371518E-6</v>
      </c>
      <c r="I107" s="10" t="s">
        <v>28</v>
      </c>
      <c r="J107" s="10">
        <f t="shared" si="31"/>
        <v>492.08525059999999</v>
      </c>
    </row>
    <row r="108" spans="3:18">
      <c r="G108">
        <v>5</v>
      </c>
      <c r="H108" s="10">
        <f t="shared" si="30"/>
        <v>1.1400000005323818E-5</v>
      </c>
      <c r="I108" s="10" t="s">
        <v>28</v>
      </c>
      <c r="J108" s="10">
        <f t="shared" si="31"/>
        <v>442.8768</v>
      </c>
    </row>
    <row r="109" spans="3:18">
      <c r="G109">
        <v>6</v>
      </c>
      <c r="H109" s="10">
        <f t="shared" si="30"/>
        <v>1.1400000005323818E-5</v>
      </c>
      <c r="I109" s="10" t="s">
        <v>28</v>
      </c>
      <c r="J109" s="10">
        <f t="shared" si="31"/>
        <v>442.8768</v>
      </c>
    </row>
    <row r="110" spans="3:18">
      <c r="G110">
        <v>7</v>
      </c>
      <c r="H110" s="10">
        <f t="shared" si="30"/>
        <v>1.1400000005323818E-5</v>
      </c>
      <c r="I110" s="10" t="s">
        <v>28</v>
      </c>
      <c r="J110" s="10">
        <f t="shared" si="31"/>
        <v>465.0205618</v>
      </c>
    </row>
    <row r="111" spans="3:18">
      <c r="G111">
        <v>8</v>
      </c>
      <c r="H111" s="10">
        <f t="shared" si="30"/>
        <v>1.0500000001911758E-5</v>
      </c>
      <c r="I111" s="10" t="s">
        <v>28</v>
      </c>
      <c r="J111" s="10">
        <f t="shared" si="31"/>
        <v>465.0205618</v>
      </c>
    </row>
    <row r="112" spans="3:18">
      <c r="G112">
        <v>9</v>
      </c>
      <c r="H112" s="10">
        <f t="shared" si="30"/>
        <v>9.5999999984996975E-6</v>
      </c>
      <c r="I112" s="10" t="s">
        <v>28</v>
      </c>
      <c r="J112" s="10">
        <f t="shared" si="31"/>
        <v>558.02467420000005</v>
      </c>
    </row>
    <row r="113" spans="7:10">
      <c r="G113">
        <v>10</v>
      </c>
      <c r="H113" s="10">
        <f t="shared" si="30"/>
        <v>1.2499999968440534E-5</v>
      </c>
      <c r="I113" s="10" t="s">
        <v>28</v>
      </c>
      <c r="J113" s="10">
        <f t="shared" si="31"/>
        <v>558.02467420000005</v>
      </c>
    </row>
    <row r="114" spans="7:10">
      <c r="G114">
        <v>11</v>
      </c>
      <c r="H114" s="10">
        <f t="shared" si="30"/>
        <v>1.539999993838137E-5</v>
      </c>
      <c r="I114" s="10" t="s">
        <v>28</v>
      </c>
      <c r="J114" s="10">
        <f t="shared" si="31"/>
        <v>558.02467420000005</v>
      </c>
    </row>
    <row r="115" spans="7:10">
      <c r="G115">
        <v>12</v>
      </c>
      <c r="H115" s="10">
        <f t="shared" si="30"/>
        <v>1.8299999908322206E-5</v>
      </c>
      <c r="I115" s="10" t="s">
        <v>28</v>
      </c>
      <c r="J115" s="10">
        <f t="shared" si="31"/>
        <v>558.02467420000005</v>
      </c>
    </row>
    <row r="116" spans="7:10">
      <c r="G116">
        <v>13</v>
      </c>
      <c r="H116" s="10">
        <f t="shared" si="30"/>
        <v>2.1199999878263043E-5</v>
      </c>
      <c r="I116" s="10" t="s">
        <v>28</v>
      </c>
      <c r="J116" s="10">
        <f t="shared" si="31"/>
        <v>122.76542000000001</v>
      </c>
    </row>
    <row r="117" spans="7:10">
      <c r="G117">
        <v>14</v>
      </c>
      <c r="H117" s="10">
        <f t="shared" si="30"/>
        <v>2.1199999878263043E-5</v>
      </c>
      <c r="I117" s="10" t="s">
        <v>28</v>
      </c>
      <c r="J117" s="10">
        <f t="shared" si="31"/>
        <v>122.76542000000001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2017-11-30T13:02:46Z</dcterms:modified>
</cp:coreProperties>
</file>