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45" windowWidth="18975" windowHeight="11760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P125" i="1"/>
  <c r="Q125"/>
  <c r="O125"/>
  <c r="N125"/>
  <c r="M125"/>
  <c r="Q121"/>
  <c r="P121"/>
  <c r="O121"/>
  <c r="M121"/>
  <c r="N121"/>
  <c r="Q48"/>
  <c r="P48"/>
  <c r="O48"/>
  <c r="N48"/>
  <c r="R45"/>
  <c r="Q45"/>
  <c r="P45"/>
  <c r="O45"/>
  <c r="N45"/>
</calcChain>
</file>

<file path=xl/sharedStrings.xml><?xml version="1.0" encoding="utf-8"?>
<sst xmlns="http://schemas.openxmlformats.org/spreadsheetml/2006/main" count="56" uniqueCount="53">
  <si>
    <t>Όνομα</t>
  </si>
  <si>
    <t>Αριμθος Μητρώου</t>
  </si>
  <si>
    <t>Παρασκευας Μαλτέζος</t>
  </si>
  <si>
    <t>Αλέξανδρος Ρασούλης</t>
  </si>
  <si>
    <t>Πίνακες καταστάσεων αποτελεσμάτων χρήσης</t>
  </si>
  <si>
    <t>1.Αποτελέσματα Εκμετάλλευσης</t>
  </si>
  <si>
    <t>Κύκλος Εργασιών</t>
  </si>
  <si>
    <t>Μείον: Κόστος πωλήσεων</t>
  </si>
  <si>
    <t>Μικτά αποτ/τα εκμ/σεως</t>
  </si>
  <si>
    <t>Πλέον: 1.Άλλα έσοδα εκμ/σεως</t>
  </si>
  <si>
    <t>Σύνολο</t>
  </si>
  <si>
    <t>ΜΕΙΟΝ:1.Εξοδα διοικητικης λειτουργιας</t>
  </si>
  <si>
    <t>2.Εξόδα ερευνών -αναπτύξεως</t>
  </si>
  <si>
    <t>3.Έξοδα λειτουργίας διαθέσεως</t>
  </si>
  <si>
    <t>Μερικά αποτ/τα εκμ/σεως</t>
  </si>
  <si>
    <t>Πλεον:</t>
  </si>
  <si>
    <t>2.Έσοδα χρεογράφων</t>
  </si>
  <si>
    <t>4.Πιστωτικοί τόκοι και συνάφη έσοδα</t>
  </si>
  <si>
    <t xml:space="preserve">ΜΕΙΟΝ: </t>
  </si>
  <si>
    <t>3. Χρεωστικοί τοκοι και συναφή έξοδα</t>
  </si>
  <si>
    <t>Ολικά αποτ/τα εκμεταλλεύσεως</t>
  </si>
  <si>
    <t>ΙΙ. Πλεον: Έκτακτα Αποτελέσματα</t>
  </si>
  <si>
    <t>1. Έκτακτα και ανόργανα έσοδα</t>
  </si>
  <si>
    <t>2.Εκτακτα κέρδη</t>
  </si>
  <si>
    <t>3.Έσοδα προηγούμενων χρήσεων</t>
  </si>
  <si>
    <t>Μείον: 1.Έκτακτα και ανόργανα έξοδα</t>
  </si>
  <si>
    <t>2.Έκτακτες ζήμιες</t>
  </si>
  <si>
    <t>3. Έξοδα προηγούμενων χρήσεων</t>
  </si>
  <si>
    <t>4.Προβλέψεις για έκτακτους κινδύνους</t>
  </si>
  <si>
    <t>ΜΕΙΟΝ:</t>
  </si>
  <si>
    <t>Σύνολο αποσβέσεων παγίων στοιχείων</t>
  </si>
  <si>
    <t>Μειον: Οι από αυτές ενσωματωμένες στο λειτουργικό κόστος</t>
  </si>
  <si>
    <t xml:space="preserve">Καθαρα Αποτελέσματα Κέρδη Χρήσεως προ φορών: </t>
  </si>
  <si>
    <t>Αποτελέσματα Χρήσης</t>
  </si>
  <si>
    <t>Σχολιασμοί:</t>
  </si>
  <si>
    <t xml:space="preserve">Παρατηρούμε ότι ο κύκλος εργασιων της εταιρείας αυξάνεται </t>
  </si>
  <si>
    <t>Κύκλος Εργασιων:</t>
  </si>
  <si>
    <t>Έξοδα διοικητικης λειτουργίας:</t>
  </si>
  <si>
    <t>Καθαρό αποτέλεσμα</t>
  </si>
  <si>
    <t>Τα έξοδα της διοικητικής λειτουργίας αυξάνονται</t>
  </si>
  <si>
    <t>Έξοδα Διαθέσεως</t>
  </si>
  <si>
    <t>Παραμένουν σταθερά</t>
  </si>
  <si>
    <t>Ποσοστιαία μεταβολή από έτος σε έτος</t>
  </si>
  <si>
    <t>2007-2008</t>
  </si>
  <si>
    <t>2008-2009</t>
  </si>
  <si>
    <t>2009-2010</t>
  </si>
  <si>
    <t>2010-2011</t>
  </si>
  <si>
    <t>Οργανικά και έκτακτα απoτελέσματα</t>
  </si>
  <si>
    <t>Η διαχρονική εξέλιξη του καθαρού αποτελέσματος έχει μεγάλη αύξηση από το έτος 2008 μέχρι το 2009 και μετά παραμένει σχετικά σταθερη</t>
  </si>
  <si>
    <t>Βαρύτητα συνόλου εξόδων στο σύνολο των πωλήσεων</t>
  </si>
  <si>
    <t>Βαρύτητα συνόλου χρηματοοικονομικών εξόδων στο σύνολο των πωλήσεων</t>
  </si>
  <si>
    <t xml:space="preserve"> Ηπειρωτικής Εταιρείας Εμφιαλώσεων ΑΕ (Αύρα)</t>
  </si>
  <si>
    <t>Χήτος Α.Β.Ε.Ε. (Ζαγόρι)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</si>
</sst>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1" xfId="0" applyBorder="1"/>
    <xf numFmtId="0" fontId="0" fillId="0" borderId="0" xfId="0" applyFill="1" applyBorder="1"/>
    <xf numFmtId="0" fontId="0" fillId="0" borderId="0" xfId="0" applyAlignment="1"/>
    <xf numFmtId="0" fontId="0" fillId="0" borderId="2" xfId="0" applyBorder="1"/>
    <xf numFmtId="0" fontId="0" fillId="0" borderId="5" xfId="0" applyBorder="1"/>
    <xf numFmtId="0" fontId="0" fillId="2" borderId="0" xfId="0" applyFill="1"/>
    <xf numFmtId="0" fontId="0" fillId="0" borderId="2" xfId="0" applyFill="1" applyBorder="1"/>
    <xf numFmtId="0" fontId="0" fillId="0" borderId="5" xfId="0" applyFill="1" applyBorder="1"/>
    <xf numFmtId="0" fontId="7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4" xfId="0" applyBorder="1"/>
    <xf numFmtId="0" fontId="7" fillId="0" borderId="0" xfId="0" applyFont="1" applyBorder="1" applyAlignment="1"/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l-GR"/>
              <a:t>Κύκλος</a:t>
            </a:r>
            <a:r>
              <a:rPr lang="el-GR" baseline="0"/>
              <a:t> Εργασιών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9.1671119235095619E-2"/>
          <c:y val="0.11994282561813531"/>
          <c:w val="0.9295700224971879"/>
          <c:h val="0.828970158984904"/>
        </c:manualLayout>
      </c:layout>
      <c:lineChart>
        <c:grouping val="standard"/>
        <c:ser>
          <c:idx val="1"/>
          <c:order val="0"/>
          <c:tx>
            <c:strRef>
              <c:f>Φύλλο1!$G$8</c:f>
              <c:strCache>
                <c:ptCount val="1"/>
                <c:pt idx="0">
                  <c:v>Κύκλος Εργασιών</c:v>
                </c:pt>
              </c:strCache>
            </c:strRef>
          </c:tx>
          <c:marker>
            <c:symbol val="none"/>
          </c:marker>
          <c:cat>
            <c:numRef>
              <c:f>Φύλλο1!$N$44:$R$44</c:f>
              <c:numCache>
                <c:formatCode>General</c:formatCode>
                <c:ptCount val="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</c:numCache>
            </c:numRef>
          </c:cat>
          <c:val>
            <c:numRef>
              <c:f>(Φύλλο1!$O$8,Φύλλο1!$R$8,Φύλλο1!$U$8,Φύλλο1!$X$8,Φύλλο1!$AA$8)</c:f>
              <c:numCache>
                <c:formatCode>General</c:formatCode>
                <c:ptCount val="5"/>
                <c:pt idx="0">
                  <c:v>49879372.240000002</c:v>
                </c:pt>
                <c:pt idx="1">
                  <c:v>64226339.899999999</c:v>
                </c:pt>
                <c:pt idx="2">
                  <c:v>67777545.969999999</c:v>
                </c:pt>
                <c:pt idx="3">
                  <c:v>69005653.349999994</c:v>
                </c:pt>
                <c:pt idx="4">
                  <c:v>73544862.700000003</c:v>
                </c:pt>
              </c:numCache>
            </c:numRef>
          </c:val>
        </c:ser>
        <c:marker val="1"/>
        <c:axId val="74397568"/>
        <c:axId val="74399104"/>
      </c:lineChart>
      <c:catAx>
        <c:axId val="74397568"/>
        <c:scaling>
          <c:orientation val="minMax"/>
        </c:scaling>
        <c:axPos val="b"/>
        <c:numFmt formatCode="General" sourceLinked="1"/>
        <c:tickLblPos val="nextTo"/>
        <c:crossAx val="74399104"/>
        <c:crosses val="autoZero"/>
        <c:auto val="1"/>
        <c:lblAlgn val="ctr"/>
        <c:lblOffset val="100"/>
      </c:catAx>
      <c:valAx>
        <c:axId val="74399104"/>
        <c:scaling>
          <c:orientation val="minMax"/>
        </c:scaling>
        <c:axPos val="l"/>
        <c:majorGridlines/>
        <c:numFmt formatCode="General" sourceLinked="1"/>
        <c:tickLblPos val="nextTo"/>
        <c:crossAx val="74397568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l-GR"/>
              <a:t>Έξοδα λειτουργίας (Διοικητικής-Διαθέσεως)</a:t>
            </a:r>
          </a:p>
        </c:rich>
      </c:tx>
      <c:layout>
        <c:manualLayout>
          <c:xMode val="edge"/>
          <c:yMode val="edge"/>
          <c:x val="0.22417015715359231"/>
          <c:y val="1.0223642172523962E-2"/>
        </c:manualLayout>
      </c:layout>
    </c:title>
    <c:plotArea>
      <c:layout/>
      <c:lineChart>
        <c:grouping val="standard"/>
        <c:ser>
          <c:idx val="0"/>
          <c:order val="0"/>
          <c:tx>
            <c:v>Έξοδα διοικητηκής λειτουργίας</c:v>
          </c:tx>
          <c:marker>
            <c:symbol val="none"/>
          </c:marker>
          <c:cat>
            <c:numRef>
              <c:f>Φύλλο1!$N$44:$R$44</c:f>
              <c:numCache>
                <c:formatCode>General</c:formatCode>
                <c:ptCount val="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</c:numCache>
            </c:numRef>
          </c:cat>
          <c:val>
            <c:numRef>
              <c:f>(Φύλλο1!$N$14,Φύλλο1!$Q$14,Φύλλο1!$T$14,Φύλλο1!$W$14,Φύλλο1!$Z$14)</c:f>
              <c:numCache>
                <c:formatCode>General</c:formatCode>
                <c:ptCount val="5"/>
                <c:pt idx="0">
                  <c:v>1116140.3600000001</c:v>
                </c:pt>
                <c:pt idx="1">
                  <c:v>1587588.46</c:v>
                </c:pt>
                <c:pt idx="2">
                  <c:v>1995524.66</c:v>
                </c:pt>
                <c:pt idx="3">
                  <c:v>2131193.14</c:v>
                </c:pt>
                <c:pt idx="4">
                  <c:v>2259652.63</c:v>
                </c:pt>
              </c:numCache>
            </c:numRef>
          </c:val>
        </c:ser>
        <c:ser>
          <c:idx val="1"/>
          <c:order val="1"/>
          <c:tx>
            <c:v>Έξοδα λειτουργίας δισθέσεως</c:v>
          </c:tx>
          <c:marker>
            <c:symbol val="none"/>
          </c:marker>
          <c:cat>
            <c:numRef>
              <c:f>Φύλλο1!$N$44:$R$44</c:f>
              <c:numCache>
                <c:formatCode>General</c:formatCode>
                <c:ptCount val="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</c:numCache>
            </c:numRef>
          </c:cat>
          <c:val>
            <c:numRef>
              <c:f>(Φύλλο1!$O$16,Φύλλο1!$R$16,Φύλλο1!$U$16,Φύλλο1!$X$16,Φύλλο1!$AA$16)</c:f>
              <c:numCache>
                <c:formatCode>General</c:formatCode>
                <c:ptCount val="5"/>
                <c:pt idx="0">
                  <c:v>11159810.619999999</c:v>
                </c:pt>
                <c:pt idx="1">
                  <c:v>17399309.760000002</c:v>
                </c:pt>
                <c:pt idx="2">
                  <c:v>16476760.1</c:v>
                </c:pt>
                <c:pt idx="3">
                  <c:v>17058066.57</c:v>
                </c:pt>
                <c:pt idx="4">
                  <c:v>18004676.52</c:v>
                </c:pt>
              </c:numCache>
            </c:numRef>
          </c:val>
        </c:ser>
        <c:dLbls/>
        <c:marker val="1"/>
        <c:axId val="74390912"/>
        <c:axId val="74441088"/>
      </c:lineChart>
      <c:catAx>
        <c:axId val="74390912"/>
        <c:scaling>
          <c:orientation val="minMax"/>
        </c:scaling>
        <c:axPos val="b"/>
        <c:numFmt formatCode="General" sourceLinked="1"/>
        <c:majorTickMark val="none"/>
        <c:tickLblPos val="nextTo"/>
        <c:crossAx val="74441088"/>
        <c:crosses val="autoZero"/>
        <c:auto val="1"/>
        <c:lblAlgn val="ctr"/>
        <c:lblOffset val="100"/>
      </c:catAx>
      <c:valAx>
        <c:axId val="7444108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439091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>
        <c:manualLayout>
          <c:xMode val="edge"/>
          <c:yMode val="edge"/>
          <c:x val="0.17867366579177602"/>
          <c:y val="2.7745664739884393E-2"/>
        </c:manualLayout>
      </c:layout>
    </c:title>
    <c:plotArea>
      <c:layout/>
      <c:lineChart>
        <c:grouping val="standard"/>
        <c:ser>
          <c:idx val="1"/>
          <c:order val="0"/>
          <c:tx>
            <c:strRef>
              <c:f>Φύλλο1!$G$38</c:f>
              <c:strCache>
                <c:ptCount val="1"/>
                <c:pt idx="0">
                  <c:v>Καθαρα Αποτελέσματα Κέρδη Χρήσεως προ φορών: </c:v>
                </c:pt>
              </c:strCache>
            </c:strRef>
          </c:tx>
          <c:marker>
            <c:symbol val="none"/>
          </c:marker>
          <c:cat>
            <c:numRef>
              <c:f>Φύλλο1!$N$44:$R$44</c:f>
              <c:numCache>
                <c:formatCode>General</c:formatCode>
                <c:ptCount val="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</c:numCache>
            </c:numRef>
          </c:cat>
          <c:val>
            <c:numRef>
              <c:f>(Φύλλο1!$O$38,Φύλλο1!$R$38,Φύλλο1!$U$38,Φύλλο1!$X$38,Φύλλο1!$AA$38)</c:f>
              <c:numCache>
                <c:formatCode>General</c:formatCode>
                <c:ptCount val="5"/>
                <c:pt idx="0">
                  <c:v>1610402.21</c:v>
                </c:pt>
                <c:pt idx="1">
                  <c:v>2345453.41</c:v>
                </c:pt>
                <c:pt idx="2">
                  <c:v>9355502.7200000007</c:v>
                </c:pt>
                <c:pt idx="3">
                  <c:v>7611953.6399999997</c:v>
                </c:pt>
                <c:pt idx="4">
                  <c:v>7368454.3600000003</c:v>
                </c:pt>
              </c:numCache>
            </c:numRef>
          </c:val>
        </c:ser>
        <c:marker val="1"/>
        <c:axId val="96062848"/>
        <c:axId val="96065024"/>
      </c:lineChart>
      <c:catAx>
        <c:axId val="96062848"/>
        <c:scaling>
          <c:orientation val="minMax"/>
        </c:scaling>
        <c:axPos val="b"/>
        <c:numFmt formatCode="General" sourceLinked="1"/>
        <c:tickLblPos val="nextTo"/>
        <c:crossAx val="96065024"/>
        <c:crosses val="autoZero"/>
        <c:auto val="1"/>
        <c:lblAlgn val="ctr"/>
        <c:lblOffset val="100"/>
      </c:catAx>
      <c:valAx>
        <c:axId val="96065024"/>
        <c:scaling>
          <c:orientation val="minMax"/>
        </c:scaling>
        <c:axPos val="l"/>
        <c:majorGridlines/>
        <c:numFmt formatCode="General" sourceLinked="1"/>
        <c:tickLblPos val="nextTo"/>
        <c:crossAx val="96062848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l-GR"/>
              <a:t>Κύκλος Εργασιών</a:t>
            </a:r>
          </a:p>
        </c:rich>
      </c:tx>
      <c:layout/>
    </c:title>
    <c:plotArea>
      <c:layout/>
      <c:lineChart>
        <c:grouping val="standard"/>
        <c:ser>
          <c:idx val="1"/>
          <c:order val="0"/>
          <c:tx>
            <c:v>Ζαγόρι</c:v>
          </c:tx>
          <c:marker>
            <c:symbol val="none"/>
          </c:marker>
          <c:cat>
            <c:numRef>
              <c:f>Φύλλο1!$M$130:$Q$130</c:f>
              <c:numCache>
                <c:formatCode>General</c:formatCode>
                <c:ptCount val="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</c:numCache>
            </c:numRef>
          </c:cat>
          <c:val>
            <c:numRef>
              <c:f>Φύλλο1!$M$131:$Q$131</c:f>
              <c:numCache>
                <c:formatCode>General</c:formatCode>
                <c:ptCount val="5"/>
                <c:pt idx="0">
                  <c:v>45078437.759999998</c:v>
                </c:pt>
                <c:pt idx="1">
                  <c:v>43071799.25</c:v>
                </c:pt>
                <c:pt idx="2">
                  <c:v>41202804.310000002</c:v>
                </c:pt>
                <c:pt idx="3">
                  <c:v>43352236.600000001</c:v>
                </c:pt>
                <c:pt idx="4">
                  <c:v>43517568.149999999</c:v>
                </c:pt>
              </c:numCache>
            </c:numRef>
          </c:val>
        </c:ser>
        <c:ser>
          <c:idx val="0"/>
          <c:order val="1"/>
          <c:tx>
            <c:v>Αύρα</c:v>
          </c:tx>
          <c:marker>
            <c:symbol val="none"/>
          </c:marker>
          <c:val>
            <c:numRef>
              <c:f>(Φύλλο1!$O$8,Φύλλο1!$R$8,Φύλλο1!$U$8,Φύλλο1!$X$8,Φύλλο1!$AA$8)</c:f>
              <c:numCache>
                <c:formatCode>General</c:formatCode>
                <c:ptCount val="5"/>
                <c:pt idx="0">
                  <c:v>49879372.240000002</c:v>
                </c:pt>
                <c:pt idx="1">
                  <c:v>64226339.899999999</c:v>
                </c:pt>
                <c:pt idx="2">
                  <c:v>67777545.969999999</c:v>
                </c:pt>
                <c:pt idx="3">
                  <c:v>69005653.349999994</c:v>
                </c:pt>
                <c:pt idx="4">
                  <c:v>73544862.700000003</c:v>
                </c:pt>
              </c:numCache>
            </c:numRef>
          </c:val>
        </c:ser>
        <c:dLbls/>
        <c:marker val="1"/>
        <c:axId val="7591424"/>
        <c:axId val="36942976"/>
      </c:lineChart>
      <c:catAx>
        <c:axId val="7591424"/>
        <c:scaling>
          <c:orientation val="minMax"/>
        </c:scaling>
        <c:axPos val="b"/>
        <c:numFmt formatCode="General" sourceLinked="1"/>
        <c:majorTickMark val="none"/>
        <c:tickLblPos val="nextTo"/>
        <c:crossAx val="36942976"/>
        <c:crosses val="autoZero"/>
        <c:auto val="1"/>
        <c:lblAlgn val="ctr"/>
        <c:lblOffset val="100"/>
      </c:catAx>
      <c:valAx>
        <c:axId val="36942976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59142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l-GR"/>
              <a:t>Έξοδα Διοικητικης</a:t>
            </a:r>
            <a:r>
              <a:rPr lang="el-GR" baseline="0"/>
              <a:t> Λειτουργίας</a:t>
            </a:r>
          </a:p>
        </c:rich>
      </c:tx>
      <c:layout/>
    </c:title>
    <c:plotArea>
      <c:layout/>
      <c:lineChart>
        <c:grouping val="standard"/>
        <c:ser>
          <c:idx val="1"/>
          <c:order val="0"/>
          <c:tx>
            <c:v>Ζαγόρι</c:v>
          </c:tx>
          <c:marker>
            <c:symbol val="none"/>
          </c:marker>
          <c:cat>
            <c:numRef>
              <c:f>Φύλλο1!$M$130:$Q$130</c:f>
              <c:numCache>
                <c:formatCode>General</c:formatCode>
                <c:ptCount val="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</c:numCache>
            </c:numRef>
          </c:cat>
          <c:val>
            <c:numRef>
              <c:f>(Φύλλο1!$M$132,Φύλλο1!$N$132,Φύλλο1!$O$132,Φύλλο1!$P$132,Φύλλο1!$Q$132)</c:f>
              <c:numCache>
                <c:formatCode>General</c:formatCode>
                <c:ptCount val="5"/>
                <c:pt idx="0">
                  <c:v>2802068.03</c:v>
                </c:pt>
                <c:pt idx="1">
                  <c:v>3054515.15</c:v>
                </c:pt>
                <c:pt idx="2">
                  <c:v>3196556.2</c:v>
                </c:pt>
                <c:pt idx="3">
                  <c:v>4172468.17</c:v>
                </c:pt>
                <c:pt idx="4">
                  <c:v>3514236.99</c:v>
                </c:pt>
              </c:numCache>
            </c:numRef>
          </c:val>
        </c:ser>
        <c:ser>
          <c:idx val="0"/>
          <c:order val="1"/>
          <c:tx>
            <c:v>Αύρα</c:v>
          </c:tx>
          <c:marker>
            <c:symbol val="none"/>
          </c:marker>
          <c:val>
            <c:numRef>
              <c:f>(Φύλλο1!$N$14,Φύλλο1!$Q$14,Φύλλο1!$T$14,Φύλλο1!$W$14,Φύλλο1!$Z$14)</c:f>
              <c:numCache>
                <c:formatCode>General</c:formatCode>
                <c:ptCount val="5"/>
                <c:pt idx="0">
                  <c:v>1116140.3600000001</c:v>
                </c:pt>
                <c:pt idx="1">
                  <c:v>1587588.46</c:v>
                </c:pt>
                <c:pt idx="2">
                  <c:v>1995524.66</c:v>
                </c:pt>
                <c:pt idx="3">
                  <c:v>2131193.14</c:v>
                </c:pt>
                <c:pt idx="4">
                  <c:v>2259652.63</c:v>
                </c:pt>
              </c:numCache>
            </c:numRef>
          </c:val>
        </c:ser>
        <c:marker val="1"/>
        <c:axId val="105867136"/>
        <c:axId val="105868672"/>
      </c:lineChart>
      <c:catAx>
        <c:axId val="105867136"/>
        <c:scaling>
          <c:orientation val="minMax"/>
        </c:scaling>
        <c:axPos val="b"/>
        <c:numFmt formatCode="General" sourceLinked="1"/>
        <c:majorTickMark val="none"/>
        <c:tickLblPos val="nextTo"/>
        <c:crossAx val="105868672"/>
        <c:crosses val="autoZero"/>
        <c:auto val="1"/>
        <c:lblAlgn val="ctr"/>
        <c:lblOffset val="100"/>
      </c:catAx>
      <c:valAx>
        <c:axId val="105868672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10586713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l-GR" baseline="0"/>
              <a:t>Καθαρό αποτέλεσμα</a:t>
            </a:r>
          </a:p>
        </c:rich>
      </c:tx>
      <c:layout/>
    </c:title>
    <c:plotArea>
      <c:layout/>
      <c:lineChart>
        <c:grouping val="standard"/>
        <c:ser>
          <c:idx val="1"/>
          <c:order val="0"/>
          <c:tx>
            <c:v>Ζαγόρι</c:v>
          </c:tx>
          <c:marker>
            <c:symbol val="none"/>
          </c:marker>
          <c:cat>
            <c:numRef>
              <c:f>Φύλλο1!$M$130:$Q$130</c:f>
              <c:numCache>
                <c:formatCode>General</c:formatCode>
                <c:ptCount val="5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</c:numCache>
            </c:numRef>
          </c:cat>
          <c:val>
            <c:numRef>
              <c:f>Φύλλο1!$M$133:$Q$133</c:f>
              <c:numCache>
                <c:formatCode>General</c:formatCode>
                <c:ptCount val="5"/>
                <c:pt idx="0">
                  <c:v>4043174.57</c:v>
                </c:pt>
                <c:pt idx="1">
                  <c:v>3020141.09</c:v>
                </c:pt>
                <c:pt idx="2">
                  <c:v>3030350.63</c:v>
                </c:pt>
                <c:pt idx="3">
                  <c:v>2186664.7799999998</c:v>
                </c:pt>
                <c:pt idx="4">
                  <c:v>1892926.78</c:v>
                </c:pt>
              </c:numCache>
            </c:numRef>
          </c:val>
        </c:ser>
        <c:ser>
          <c:idx val="0"/>
          <c:order val="1"/>
          <c:tx>
            <c:v>Αύρα</c:v>
          </c:tx>
          <c:marker>
            <c:symbol val="none"/>
          </c:marker>
          <c:val>
            <c:numRef>
              <c:f>(Φύλλο1!$O$38,Φύλλο1!$R$38,Φύλλο1!$U$38,Φύλλο1!$X$38,Φύλλο1!$AA$38)</c:f>
              <c:numCache>
                <c:formatCode>General</c:formatCode>
                <c:ptCount val="5"/>
                <c:pt idx="0">
                  <c:v>1610402.21</c:v>
                </c:pt>
                <c:pt idx="1">
                  <c:v>2345453.41</c:v>
                </c:pt>
                <c:pt idx="2">
                  <c:v>9355502.7200000007</c:v>
                </c:pt>
                <c:pt idx="3">
                  <c:v>7611953.6399999997</c:v>
                </c:pt>
                <c:pt idx="4">
                  <c:v>7368454.3600000003</c:v>
                </c:pt>
              </c:numCache>
            </c:numRef>
          </c:val>
        </c:ser>
        <c:marker val="1"/>
        <c:axId val="92775936"/>
        <c:axId val="92777472"/>
      </c:lineChart>
      <c:catAx>
        <c:axId val="92775936"/>
        <c:scaling>
          <c:orientation val="minMax"/>
        </c:scaling>
        <c:axPos val="b"/>
        <c:numFmt formatCode="General" sourceLinked="1"/>
        <c:majorTickMark val="none"/>
        <c:tickLblPos val="nextTo"/>
        <c:crossAx val="92777472"/>
        <c:crosses val="autoZero"/>
        <c:auto val="1"/>
        <c:lblAlgn val="ctr"/>
        <c:lblOffset val="100"/>
      </c:catAx>
      <c:valAx>
        <c:axId val="92777472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9277593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587375</xdr:colOff>
      <xdr:row>59</xdr:row>
      <xdr:rowOff>95250</xdr:rowOff>
    </xdr:from>
    <xdr:to>
      <xdr:col>17</xdr:col>
      <xdr:colOff>381000</xdr:colOff>
      <xdr:row>85</xdr:row>
      <xdr:rowOff>127000</xdr:rowOff>
    </xdr:to>
    <xdr:graphicFrame macro="">
      <xdr:nvGraphicFramePr>
        <xdr:cNvPr id="2" name="1 - Γράφημα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31750</xdr:colOff>
      <xdr:row>59</xdr:row>
      <xdr:rowOff>158750</xdr:rowOff>
    </xdr:from>
    <xdr:to>
      <xdr:col>26</xdr:col>
      <xdr:colOff>79375</xdr:colOff>
      <xdr:row>85</xdr:row>
      <xdr:rowOff>174625</xdr:rowOff>
    </xdr:to>
    <xdr:graphicFrame macro="">
      <xdr:nvGraphicFramePr>
        <xdr:cNvPr id="3" name="2 - Γράφημα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539750</xdr:colOff>
      <xdr:row>87</xdr:row>
      <xdr:rowOff>31750</xdr:rowOff>
    </xdr:from>
    <xdr:to>
      <xdr:col>17</xdr:col>
      <xdr:colOff>381000</xdr:colOff>
      <xdr:row>113</xdr:row>
      <xdr:rowOff>95250</xdr:rowOff>
    </xdr:to>
    <xdr:graphicFrame macro="">
      <xdr:nvGraphicFramePr>
        <xdr:cNvPr id="4" name="3 - Γράφημα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523875</xdr:colOff>
      <xdr:row>134</xdr:row>
      <xdr:rowOff>142874</xdr:rowOff>
    </xdr:from>
    <xdr:to>
      <xdr:col>16</xdr:col>
      <xdr:colOff>666750</xdr:colOff>
      <xdr:row>157</xdr:row>
      <xdr:rowOff>31749</xdr:rowOff>
    </xdr:to>
    <xdr:graphicFrame macro="">
      <xdr:nvGraphicFramePr>
        <xdr:cNvPr id="5" name="4 - Γράφημα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635000</xdr:colOff>
      <xdr:row>134</xdr:row>
      <xdr:rowOff>95250</xdr:rowOff>
    </xdr:from>
    <xdr:to>
      <xdr:col>24</xdr:col>
      <xdr:colOff>682625</xdr:colOff>
      <xdr:row>156</xdr:row>
      <xdr:rowOff>174625</xdr:rowOff>
    </xdr:to>
    <xdr:graphicFrame macro="">
      <xdr:nvGraphicFramePr>
        <xdr:cNvPr id="6" name="5 - Γράφημα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508000</xdr:colOff>
      <xdr:row>159</xdr:row>
      <xdr:rowOff>0</xdr:rowOff>
    </xdr:from>
    <xdr:to>
      <xdr:col>16</xdr:col>
      <xdr:colOff>650875</xdr:colOff>
      <xdr:row>181</xdr:row>
      <xdr:rowOff>79375</xdr:rowOff>
    </xdr:to>
    <xdr:graphicFrame macro="">
      <xdr:nvGraphicFramePr>
        <xdr:cNvPr id="7" name="6 - Γράφημα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33"/>
  <sheetViews>
    <sheetView tabSelected="1" topLeftCell="F118" zoomScale="60" zoomScaleNormal="60" workbookViewId="0">
      <selection activeCell="S53" sqref="S53"/>
    </sheetView>
  </sheetViews>
  <sheetFormatPr defaultRowHeight="15"/>
  <cols>
    <col min="3" max="3" width="12" customWidth="1"/>
    <col min="4" max="4" width="16.5703125" customWidth="1"/>
    <col min="11" max="11" width="15.85546875" customWidth="1"/>
    <col min="12" max="12" width="14.28515625" customWidth="1"/>
    <col min="13" max="13" width="14.7109375" customWidth="1"/>
    <col min="14" max="14" width="14.85546875" customWidth="1"/>
    <col min="15" max="15" width="14.5703125" customWidth="1"/>
    <col min="16" max="16" width="14" customWidth="1"/>
    <col min="17" max="17" width="14.140625" customWidth="1"/>
    <col min="18" max="18" width="14.7109375" customWidth="1"/>
    <col min="19" max="19" width="13.7109375" customWidth="1"/>
    <col min="20" max="20" width="12.140625" customWidth="1"/>
    <col min="21" max="21" width="14.7109375" customWidth="1"/>
    <col min="22" max="22" width="13.85546875" customWidth="1"/>
    <col min="23" max="23" width="13.42578125" customWidth="1"/>
    <col min="24" max="24" width="16.140625" customWidth="1"/>
    <col min="25" max="25" width="16" customWidth="1"/>
    <col min="26" max="26" width="14" customWidth="1"/>
    <col min="27" max="27" width="15.42578125" customWidth="1"/>
  </cols>
  <sheetData>
    <row r="1" spans="1:16384">
      <c r="A1" s="2" t="s">
        <v>0</v>
      </c>
      <c r="B1" s="2"/>
      <c r="C1" s="3"/>
      <c r="D1" s="2" t="s">
        <v>1</v>
      </c>
    </row>
    <row r="2" spans="1:16384">
      <c r="A2" s="3" t="s">
        <v>2</v>
      </c>
      <c r="B2" s="3"/>
      <c r="C2" s="3"/>
      <c r="D2" s="4">
        <v>2015010085</v>
      </c>
    </row>
    <row r="3" spans="1:16384" ht="21">
      <c r="A3" s="3" t="s">
        <v>3</v>
      </c>
      <c r="B3" s="3"/>
      <c r="C3" s="3"/>
      <c r="D3" s="4">
        <v>2015010123</v>
      </c>
      <c r="G3" s="7" t="s">
        <v>51</v>
      </c>
      <c r="H3" s="5"/>
      <c r="I3" s="5"/>
      <c r="J3" s="6"/>
      <c r="K3" s="6"/>
    </row>
    <row r="5" spans="1:16384" ht="18.75">
      <c r="G5" s="1" t="s">
        <v>4</v>
      </c>
    </row>
    <row r="6" spans="1:16384" ht="18.75">
      <c r="L6" s="11"/>
      <c r="M6" s="17">
        <v>2007</v>
      </c>
      <c r="N6" s="17"/>
      <c r="O6" s="18"/>
      <c r="P6" s="19">
        <v>2008</v>
      </c>
      <c r="Q6" s="17"/>
      <c r="R6" s="18"/>
      <c r="S6" s="19">
        <v>2009</v>
      </c>
      <c r="T6" s="17"/>
      <c r="U6" s="18"/>
      <c r="V6" s="19">
        <v>2010</v>
      </c>
      <c r="W6" s="17"/>
      <c r="X6" s="18"/>
      <c r="Y6" s="19">
        <v>2011</v>
      </c>
      <c r="Z6" s="17"/>
      <c r="AA6" s="18"/>
    </row>
    <row r="7" spans="1:16384">
      <c r="G7" s="2" t="s">
        <v>5</v>
      </c>
      <c r="L7" s="11"/>
      <c r="O7" s="11"/>
      <c r="R7" s="11"/>
      <c r="U7" s="11"/>
      <c r="X7" s="11"/>
      <c r="AA7" s="11"/>
    </row>
    <row r="8" spans="1:16384">
      <c r="G8" t="s">
        <v>6</v>
      </c>
      <c r="L8" s="11"/>
      <c r="O8" s="11">
        <v>49879372.240000002</v>
      </c>
      <c r="R8" s="11">
        <v>64226339.899999999</v>
      </c>
      <c r="U8" s="11">
        <v>67777545.969999999</v>
      </c>
      <c r="X8" s="11">
        <v>69005653.349999994</v>
      </c>
      <c r="AA8" s="11">
        <v>73544862.700000003</v>
      </c>
    </row>
    <row r="9" spans="1:16384">
      <c r="G9" t="s">
        <v>7</v>
      </c>
      <c r="L9" s="11"/>
      <c r="O9" s="12">
        <v>33181388.02</v>
      </c>
      <c r="R9" s="12">
        <v>42462212.310000002</v>
      </c>
      <c r="U9" s="12">
        <v>40239974.520000003</v>
      </c>
      <c r="X9" s="12">
        <v>43242633.380000003</v>
      </c>
      <c r="AA9" s="12">
        <v>47079337.350000001</v>
      </c>
    </row>
    <row r="10" spans="1:16384">
      <c r="G10" t="s">
        <v>8</v>
      </c>
      <c r="L10" s="11"/>
      <c r="O10" s="11">
        <v>16697984.220000001</v>
      </c>
      <c r="R10" s="11">
        <v>21764127.59</v>
      </c>
      <c r="U10" s="11">
        <v>27537571.449999999</v>
      </c>
      <c r="X10" s="11">
        <v>25762019.969999999</v>
      </c>
      <c r="AA10" s="11">
        <v>26465526.350000001</v>
      </c>
    </row>
    <row r="11" spans="1:16384" s="13" customFormat="1">
      <c r="A11"/>
      <c r="B11"/>
      <c r="C11"/>
      <c r="D11"/>
      <c r="E11"/>
      <c r="F11"/>
      <c r="G11"/>
      <c r="H11"/>
      <c r="I11"/>
      <c r="J11"/>
      <c r="K11"/>
      <c r="L11" s="11"/>
      <c r="M11"/>
      <c r="N11"/>
      <c r="O11" s="11"/>
      <c r="P11"/>
      <c r="Q11"/>
      <c r="R11" s="11"/>
      <c r="S11"/>
      <c r="T11"/>
      <c r="U11" s="11"/>
      <c r="V11"/>
      <c r="W11"/>
      <c r="X11" s="11"/>
      <c r="Y11"/>
      <c r="Z11"/>
      <c r="AA11" s="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pans="1:16384">
      <c r="G12" t="s">
        <v>9</v>
      </c>
      <c r="L12" s="11"/>
      <c r="O12" s="12">
        <v>88669.82</v>
      </c>
      <c r="R12" s="12">
        <v>45574.47</v>
      </c>
      <c r="U12" s="12">
        <v>27824.41</v>
      </c>
      <c r="X12" s="12">
        <v>2144.4</v>
      </c>
      <c r="AA12" s="12">
        <v>6919.2</v>
      </c>
    </row>
    <row r="13" spans="1:16384">
      <c r="G13" t="s">
        <v>10</v>
      </c>
      <c r="L13" s="11"/>
      <c r="O13" s="11">
        <v>16786948.039999999</v>
      </c>
      <c r="R13" s="14">
        <v>21809702.059999999</v>
      </c>
      <c r="U13" s="14">
        <v>27565395.859999999</v>
      </c>
      <c r="X13" s="11">
        <v>25765164.370000001</v>
      </c>
      <c r="AA13" s="11">
        <v>26472444.550000001</v>
      </c>
    </row>
    <row r="14" spans="1:16384">
      <c r="G14" t="s">
        <v>11</v>
      </c>
      <c r="L14" s="11"/>
      <c r="N14">
        <v>1116140.3600000001</v>
      </c>
      <c r="O14" s="11"/>
      <c r="Q14">
        <v>1587588.46</v>
      </c>
      <c r="R14" s="11"/>
      <c r="T14">
        <v>1995524.66</v>
      </c>
      <c r="U14" s="11"/>
      <c r="W14">
        <v>2131193.14</v>
      </c>
      <c r="X14" s="11"/>
      <c r="Z14">
        <v>2259652.63</v>
      </c>
      <c r="AA14" s="11"/>
    </row>
    <row r="15" spans="1:16384">
      <c r="G15" t="s">
        <v>12</v>
      </c>
      <c r="L15" s="11"/>
      <c r="N15">
        <v>2040.12</v>
      </c>
      <c r="O15" s="11"/>
      <c r="Q15">
        <v>2040.12</v>
      </c>
      <c r="R15" s="11"/>
      <c r="T15">
        <v>2040.12</v>
      </c>
      <c r="U15" s="11"/>
      <c r="W15">
        <v>2036.62</v>
      </c>
      <c r="X15" s="11"/>
      <c r="AA15" s="11"/>
    </row>
    <row r="16" spans="1:16384">
      <c r="G16" t="s">
        <v>13</v>
      </c>
      <c r="L16" s="11"/>
      <c r="N16">
        <v>10041630.140000001</v>
      </c>
      <c r="O16" s="12">
        <v>11159810.619999999</v>
      </c>
      <c r="Q16" s="8">
        <v>15809681.18</v>
      </c>
      <c r="R16" s="12">
        <v>17399309.760000002</v>
      </c>
      <c r="T16" s="8">
        <v>14479195.32</v>
      </c>
      <c r="U16" s="12">
        <v>16476760.1</v>
      </c>
      <c r="W16" s="8">
        <v>14924836.810000001</v>
      </c>
      <c r="X16" s="15">
        <v>17058066.57</v>
      </c>
      <c r="Z16">
        <v>15745023.890000001</v>
      </c>
      <c r="AA16" s="12">
        <v>18004676.52</v>
      </c>
    </row>
    <row r="17" spans="7:27">
      <c r="G17" t="s">
        <v>14</v>
      </c>
      <c r="L17" s="11"/>
      <c r="O17" s="11">
        <v>5626867.4199999999</v>
      </c>
      <c r="R17" s="11">
        <v>4410392.3</v>
      </c>
      <c r="U17" s="11">
        <v>11088635.76</v>
      </c>
      <c r="X17" s="14">
        <v>8707097.8000000007</v>
      </c>
      <c r="AA17" s="14">
        <v>8467768.0299999993</v>
      </c>
    </row>
    <row r="18" spans="7:27">
      <c r="G18" t="s">
        <v>15</v>
      </c>
      <c r="L18" s="11"/>
      <c r="O18" s="11"/>
      <c r="R18" s="11"/>
      <c r="U18" s="11"/>
      <c r="X18" s="11"/>
      <c r="AA18" s="11"/>
    </row>
    <row r="19" spans="7:27">
      <c r="G19" t="s">
        <v>16</v>
      </c>
      <c r="L19" s="11"/>
      <c r="N19">
        <v>3252.6</v>
      </c>
      <c r="O19" s="11"/>
      <c r="Q19">
        <v>4803.84</v>
      </c>
      <c r="R19" s="11"/>
      <c r="T19">
        <v>2702.16</v>
      </c>
      <c r="U19" s="11"/>
      <c r="W19">
        <v>42386.33</v>
      </c>
      <c r="X19" s="11"/>
      <c r="Z19">
        <v>55358.239999999998</v>
      </c>
      <c r="AA19" s="11"/>
    </row>
    <row r="20" spans="7:27">
      <c r="G20" t="s">
        <v>17</v>
      </c>
      <c r="L20" s="11"/>
      <c r="N20" s="8">
        <v>116.03</v>
      </c>
      <c r="O20" s="11"/>
      <c r="Q20" s="8">
        <v>2771.92</v>
      </c>
      <c r="R20" s="11"/>
      <c r="T20" s="8">
        <v>1595.36</v>
      </c>
      <c r="U20" s="11"/>
      <c r="W20" s="8">
        <v>78180.86</v>
      </c>
      <c r="X20" s="11"/>
      <c r="Z20" s="8">
        <v>271165.65000000002</v>
      </c>
      <c r="AA20" s="11"/>
    </row>
    <row r="21" spans="7:27">
      <c r="L21" s="11"/>
      <c r="N21" s="9">
        <v>3368.63</v>
      </c>
      <c r="O21" s="11"/>
      <c r="Q21" s="9">
        <v>4297.5200000000004</v>
      </c>
      <c r="R21" s="11"/>
      <c r="T21">
        <v>4297.5200000000004</v>
      </c>
      <c r="U21" s="11"/>
      <c r="W21" s="9">
        <v>120567.19</v>
      </c>
      <c r="X21" s="11"/>
      <c r="Z21">
        <v>326523.89</v>
      </c>
      <c r="AA21" s="11"/>
    </row>
    <row r="22" spans="7:27">
      <c r="G22" t="s">
        <v>18</v>
      </c>
      <c r="L22" s="11"/>
      <c r="O22" s="11"/>
      <c r="R22" s="11"/>
      <c r="U22" s="11"/>
      <c r="X22" s="11"/>
      <c r="AA22" s="11"/>
    </row>
    <row r="23" spans="7:27">
      <c r="G23" t="s">
        <v>19</v>
      </c>
      <c r="L23" s="11"/>
      <c r="M23">
        <v>1442530.27</v>
      </c>
      <c r="N23">
        <v>1442530.27</v>
      </c>
      <c r="O23" s="12">
        <v>1439161.64</v>
      </c>
      <c r="P23" s="9">
        <v>1888492.85</v>
      </c>
      <c r="Q23" s="9">
        <v>1888492.85</v>
      </c>
      <c r="R23" s="15">
        <v>1880917.08</v>
      </c>
      <c r="S23">
        <v>976370.49</v>
      </c>
      <c r="T23">
        <v>976370.49</v>
      </c>
      <c r="U23" s="12">
        <v>972072.97</v>
      </c>
      <c r="V23" s="9">
        <v>567963.41</v>
      </c>
      <c r="W23" s="9">
        <v>567963.41</v>
      </c>
      <c r="X23" s="15">
        <v>447396.22</v>
      </c>
      <c r="Y23" s="9">
        <v>568841.99</v>
      </c>
      <c r="Z23" s="9">
        <v>568841.99</v>
      </c>
      <c r="AA23" s="15">
        <v>242318.1</v>
      </c>
    </row>
    <row r="24" spans="7:27">
      <c r="G24" t="s">
        <v>20</v>
      </c>
      <c r="L24" s="11"/>
      <c r="O24" s="11">
        <v>4187705.78</v>
      </c>
      <c r="R24" s="11">
        <v>2529475.21</v>
      </c>
      <c r="U24" s="11">
        <v>10116562.789999999</v>
      </c>
      <c r="X24" s="11">
        <v>8259701.5800000001</v>
      </c>
      <c r="AA24" s="11">
        <v>822449.93</v>
      </c>
    </row>
    <row r="25" spans="7:27">
      <c r="G25" s="2" t="s">
        <v>21</v>
      </c>
      <c r="L25" s="11"/>
      <c r="O25" s="11"/>
      <c r="R25" s="11"/>
      <c r="U25" s="11"/>
      <c r="X25" s="11"/>
      <c r="AA25" s="11"/>
    </row>
    <row r="26" spans="7:27">
      <c r="G26" t="s">
        <v>22</v>
      </c>
      <c r="L26" s="11"/>
      <c r="N26">
        <v>533285.16</v>
      </c>
      <c r="O26" s="11"/>
      <c r="Q26">
        <v>495753</v>
      </c>
      <c r="R26" s="11"/>
      <c r="T26">
        <v>409472.09</v>
      </c>
      <c r="U26" s="11"/>
      <c r="W26">
        <v>387518.28</v>
      </c>
      <c r="X26" s="11"/>
      <c r="Z26">
        <v>540872.06000000006</v>
      </c>
      <c r="AA26" s="11"/>
    </row>
    <row r="27" spans="7:27">
      <c r="G27" t="s">
        <v>23</v>
      </c>
      <c r="L27" s="11"/>
      <c r="N27">
        <v>2115.6799999999998</v>
      </c>
      <c r="O27" s="11"/>
      <c r="Q27">
        <v>52399.26</v>
      </c>
      <c r="R27" s="11"/>
      <c r="T27">
        <v>57024.55</v>
      </c>
      <c r="U27" s="11"/>
      <c r="W27">
        <v>89333.97</v>
      </c>
      <c r="X27" s="11"/>
      <c r="Z27">
        <v>22847.63</v>
      </c>
      <c r="AA27" s="11"/>
    </row>
    <row r="28" spans="7:27">
      <c r="G28" t="s">
        <v>24</v>
      </c>
      <c r="L28" s="11"/>
      <c r="N28" s="8">
        <v>164756.37</v>
      </c>
      <c r="O28" s="11"/>
      <c r="Q28" s="8">
        <v>94128.6</v>
      </c>
      <c r="R28" s="11"/>
      <c r="T28" s="8">
        <v>69176.399999999994</v>
      </c>
      <c r="U28" s="11"/>
      <c r="W28" s="8">
        <v>22667</v>
      </c>
      <c r="X28" s="11"/>
      <c r="Z28" s="8">
        <v>56593.25</v>
      </c>
      <c r="AA28" s="11"/>
    </row>
    <row r="29" spans="7:27">
      <c r="L29" s="11"/>
      <c r="N29">
        <v>700157.21</v>
      </c>
      <c r="O29" s="11"/>
      <c r="Q29">
        <v>642280.86</v>
      </c>
      <c r="R29" s="11"/>
      <c r="T29">
        <v>535673.04</v>
      </c>
      <c r="U29" s="11"/>
      <c r="W29">
        <v>499519.25</v>
      </c>
      <c r="X29" s="11"/>
      <c r="Z29">
        <v>620312.96</v>
      </c>
      <c r="AA29" s="11"/>
    </row>
    <row r="30" spans="7:27">
      <c r="G30" t="s">
        <v>25</v>
      </c>
      <c r="L30" s="11"/>
      <c r="M30">
        <v>168365.45</v>
      </c>
      <c r="O30" s="11"/>
      <c r="P30">
        <v>70121.94</v>
      </c>
      <c r="R30" s="11"/>
      <c r="S30">
        <v>12227.52</v>
      </c>
      <c r="U30" s="11"/>
      <c r="V30">
        <v>7540.51</v>
      </c>
      <c r="X30" s="11"/>
      <c r="Y30">
        <v>482519.18</v>
      </c>
      <c r="AA30" s="11"/>
    </row>
    <row r="31" spans="7:27">
      <c r="G31" t="s">
        <v>26</v>
      </c>
      <c r="L31" s="11"/>
      <c r="M31">
        <v>5725450.7000000002</v>
      </c>
      <c r="O31" s="11"/>
      <c r="P31">
        <v>53682.81</v>
      </c>
      <c r="R31" s="11"/>
      <c r="S31">
        <v>198507.41</v>
      </c>
      <c r="U31" s="11"/>
      <c r="V31">
        <v>166913.85</v>
      </c>
      <c r="X31" s="11"/>
      <c r="Y31">
        <v>33393.040000000001</v>
      </c>
      <c r="AA31" s="11"/>
    </row>
    <row r="32" spans="7:27">
      <c r="G32" t="s">
        <v>27</v>
      </c>
      <c r="L32" s="11"/>
      <c r="M32">
        <v>4269.53</v>
      </c>
      <c r="O32" s="11"/>
      <c r="P32">
        <v>1495.28</v>
      </c>
      <c r="R32" s="11"/>
      <c r="S32">
        <v>12906.9</v>
      </c>
      <c r="U32" s="11"/>
      <c r="V32">
        <v>2430</v>
      </c>
      <c r="X32" s="11"/>
      <c r="Y32">
        <v>2449.88</v>
      </c>
      <c r="AA32" s="11"/>
    </row>
    <row r="33" spans="7:27">
      <c r="G33" t="s">
        <v>28</v>
      </c>
      <c r="L33" s="11"/>
      <c r="N33">
        <v>5898085.6799999997</v>
      </c>
      <c r="O33" s="12">
        <v>5197928.47</v>
      </c>
      <c r="P33">
        <v>110000</v>
      </c>
      <c r="Q33">
        <v>235300.03</v>
      </c>
      <c r="R33" s="12">
        <v>403980.83</v>
      </c>
      <c r="S33" s="9">
        <v>338765.2</v>
      </c>
      <c r="T33" s="9">
        <v>562407</v>
      </c>
      <c r="U33" s="15">
        <v>26733.99</v>
      </c>
      <c r="V33" s="9">
        <v>340000</v>
      </c>
      <c r="W33" s="9">
        <v>516884.36</v>
      </c>
      <c r="X33" s="15">
        <v>17365.11</v>
      </c>
      <c r="Y33" s="9">
        <v>360000</v>
      </c>
      <c r="Z33" s="9">
        <v>878362.1</v>
      </c>
      <c r="AA33" s="15">
        <v>254049.14</v>
      </c>
    </row>
    <row r="34" spans="7:27">
      <c r="G34" t="s">
        <v>47</v>
      </c>
      <c r="L34" s="11"/>
      <c r="O34" s="11">
        <v>1010222.69</v>
      </c>
      <c r="R34" s="11">
        <v>2936456.04</v>
      </c>
      <c r="U34" s="11">
        <v>10089828.800000001</v>
      </c>
      <c r="X34" s="11">
        <v>8242336.4699999997</v>
      </c>
      <c r="AA34" s="11">
        <v>7967400.79</v>
      </c>
    </row>
    <row r="35" spans="7:27">
      <c r="G35" t="s">
        <v>29</v>
      </c>
      <c r="L35" s="11"/>
      <c r="O35" s="11"/>
      <c r="R35" s="11"/>
      <c r="U35" s="11"/>
      <c r="X35" s="11"/>
      <c r="AA35" s="11"/>
    </row>
    <row r="36" spans="7:27">
      <c r="G36" t="s">
        <v>30</v>
      </c>
      <c r="L36" s="11"/>
      <c r="N36">
        <v>5559411.9199999999</v>
      </c>
      <c r="O36" s="11"/>
      <c r="Q36">
        <v>6510446.0599999996</v>
      </c>
      <c r="R36" s="11"/>
      <c r="T36">
        <v>6889056.3499999996</v>
      </c>
      <c r="U36" s="11"/>
      <c r="W36">
        <v>8859476.5</v>
      </c>
      <c r="X36" s="11"/>
      <c r="Z36">
        <v>8799782.1199999992</v>
      </c>
      <c r="AA36" s="11"/>
    </row>
    <row r="37" spans="7:27">
      <c r="G37" t="s">
        <v>31</v>
      </c>
      <c r="L37" s="11"/>
      <c r="N37">
        <v>4959232.4000000004</v>
      </c>
      <c r="O37" s="12">
        <v>600179.52</v>
      </c>
      <c r="Q37">
        <v>5919443.4299999997</v>
      </c>
      <c r="R37" s="12">
        <v>591002.63</v>
      </c>
      <c r="T37">
        <v>6154730.2699999996</v>
      </c>
      <c r="U37" s="12">
        <v>734326.08</v>
      </c>
      <c r="W37">
        <v>8229093.6699999999</v>
      </c>
      <c r="X37" s="12">
        <v>630382.82999999996</v>
      </c>
      <c r="Z37">
        <v>8200835.6900000004</v>
      </c>
      <c r="AA37" s="12">
        <v>598946.43000000005</v>
      </c>
    </row>
    <row r="38" spans="7:27">
      <c r="G38" s="2" t="s">
        <v>32</v>
      </c>
      <c r="L38" s="11"/>
      <c r="O38" s="11">
        <v>1610402.21</v>
      </c>
      <c r="R38" s="11">
        <v>2345453.41</v>
      </c>
      <c r="U38" s="11">
        <v>9355502.7200000007</v>
      </c>
      <c r="X38" s="14">
        <v>7611953.6399999997</v>
      </c>
      <c r="AA38" s="11">
        <v>7368454.3600000003</v>
      </c>
    </row>
    <row r="42" spans="7:27">
      <c r="L42" s="10"/>
      <c r="M42" s="10"/>
    </row>
    <row r="44" spans="7:27">
      <c r="M44" s="11"/>
      <c r="N44">
        <v>2007</v>
      </c>
      <c r="O44">
        <v>2008</v>
      </c>
      <c r="P44">
        <v>2009</v>
      </c>
      <c r="Q44">
        <v>2010</v>
      </c>
      <c r="R44">
        <v>2011</v>
      </c>
    </row>
    <row r="45" spans="7:27">
      <c r="K45" s="11" t="s">
        <v>33</v>
      </c>
      <c r="M45" s="11"/>
      <c r="N45">
        <f>O24+N26+N27-M30-M31</f>
        <v>-1170709.5300000012</v>
      </c>
      <c r="O45">
        <f>R24+Q26+Q27-P30-P31</f>
        <v>2953822.7199999997</v>
      </c>
      <c r="P45">
        <f>U24+T26+T27-S30-S31</f>
        <v>10372324.5</v>
      </c>
      <c r="Q45">
        <f>X24+W26+W27-V30-V31</f>
        <v>8562099.4700000007</v>
      </c>
      <c r="R45">
        <f>AA24+Z26+Z27-Y30-Y31</f>
        <v>870257.40000000014</v>
      </c>
    </row>
    <row r="47" spans="7:27">
      <c r="N47" t="s">
        <v>43</v>
      </c>
      <c r="O47" t="s">
        <v>44</v>
      </c>
      <c r="P47" t="s">
        <v>45</v>
      </c>
      <c r="Q47" t="s">
        <v>46</v>
      </c>
    </row>
    <row r="48" spans="7:27">
      <c r="K48" t="s">
        <v>42</v>
      </c>
      <c r="M48" s="11"/>
      <c r="N48">
        <f>(R38-O38)/O38 %</f>
        <v>45.643951271030616</v>
      </c>
      <c r="O48">
        <f>(U38-R38)/R38 %</f>
        <v>298.87821604608212</v>
      </c>
      <c r="P48">
        <f>ABS(X38-U38)/U38 %</f>
        <v>18.636615606691851</v>
      </c>
      <c r="Q48">
        <f>(X38-AA38)/X38 %</f>
        <v>3.1989065030616679</v>
      </c>
    </row>
    <row r="50" spans="11:13">
      <c r="K50" t="s">
        <v>34</v>
      </c>
    </row>
    <row r="51" spans="11:13">
      <c r="K51" t="s">
        <v>36</v>
      </c>
      <c r="L51" s="11"/>
      <c r="M51" t="s">
        <v>35</v>
      </c>
    </row>
    <row r="52" spans="11:13">
      <c r="K52" t="s">
        <v>40</v>
      </c>
      <c r="L52" s="11"/>
      <c r="M52" t="s">
        <v>41</v>
      </c>
    </row>
    <row r="53" spans="11:13">
      <c r="K53" s="11" t="s">
        <v>37</v>
      </c>
      <c r="L53" s="20"/>
      <c r="M53" t="s">
        <v>39</v>
      </c>
    </row>
    <row r="54" spans="11:13">
      <c r="K54" s="9" t="s">
        <v>38</v>
      </c>
      <c r="L54" s="11"/>
      <c r="M54" t="s">
        <v>48</v>
      </c>
    </row>
    <row r="119" spans="13:17" ht="15.75">
      <c r="M119" s="16" t="s">
        <v>49</v>
      </c>
      <c r="N119" s="16"/>
      <c r="O119" s="16"/>
      <c r="P119" s="16"/>
      <c r="Q119" s="16"/>
    </row>
    <row r="120" spans="13:17">
      <c r="M120">
        <v>2007</v>
      </c>
      <c r="N120">
        <v>2008</v>
      </c>
      <c r="O120">
        <v>2009</v>
      </c>
      <c r="P120">
        <v>2010</v>
      </c>
      <c r="Q120">
        <v>2011</v>
      </c>
    </row>
    <row r="121" spans="13:17">
      <c r="M121">
        <f>(O9+N14+N15+N16+M23+M30+M31+M32+N36+N37)/O8</f>
        <v>1.2470176771815764</v>
      </c>
      <c r="N121">
        <f>(R9+Q14+Q15+Q16+P23+P30+P31+P32+P33+Q37+Q36)/R8</f>
        <v>1.1586399685216999</v>
      </c>
      <c r="O121">
        <f>(U9+T15+T14+T16+S23+S30+S31+S32+S33+T36+T37)/U8</f>
        <v>1.0519604647763261</v>
      </c>
      <c r="P121">
        <f>(X9+W14+W15+W16+V23+V30+V31+V32+V33+W36+W37)/X8</f>
        <v>1.1372128815587832</v>
      </c>
      <c r="Q121">
        <f>(AA9+Z14+Z16+Y23+Y30+Y31+Y32+Y33+Z36+Z37)/AA8</f>
        <v>1.1357942989266061</v>
      </c>
    </row>
    <row r="123" spans="13:17" ht="15.75">
      <c r="M123" s="21" t="s">
        <v>50</v>
      </c>
      <c r="N123" s="21"/>
      <c r="O123" s="21"/>
      <c r="P123" s="21"/>
      <c r="Q123" s="21"/>
    </row>
    <row r="124" spans="13:17">
      <c r="M124">
        <v>2007</v>
      </c>
      <c r="N124">
        <v>2008</v>
      </c>
      <c r="O124">
        <v>2009</v>
      </c>
      <c r="P124">
        <v>2010</v>
      </c>
      <c r="Q124">
        <v>2011</v>
      </c>
    </row>
    <row r="125" spans="13:17">
      <c r="M125">
        <f>(O9+N14+N15+N16)/O8</f>
        <v>0.88896865876032927</v>
      </c>
      <c r="N125">
        <f>(R9+Q14+Q15+Q16)/R8</f>
        <v>0.93204006585466348</v>
      </c>
      <c r="O125">
        <f>(U9+T14+T15+T16)/U8</f>
        <v>0.83680714325514549</v>
      </c>
      <c r="P125">
        <f>(X9+W14+W15+W16)/X8</f>
        <v>0.87385159074071728</v>
      </c>
      <c r="Q125">
        <f>(AA9+Z14+Z16)/AA8</f>
        <v>0.88495663028819549</v>
      </c>
    </row>
    <row r="129" spans="11:17" ht="18.75">
      <c r="K129" s="1" t="s">
        <v>52</v>
      </c>
    </row>
    <row r="130" spans="11:17">
      <c r="M130">
        <v>2007</v>
      </c>
      <c r="N130">
        <v>2008</v>
      </c>
      <c r="O130">
        <v>2009</v>
      </c>
      <c r="P130">
        <v>2010</v>
      </c>
      <c r="Q130">
        <v>2011</v>
      </c>
    </row>
    <row r="131" spans="11:17">
      <c r="K131" t="s">
        <v>36</v>
      </c>
      <c r="M131">
        <v>45078437.759999998</v>
      </c>
      <c r="N131">
        <v>43071799.25</v>
      </c>
      <c r="O131">
        <v>41202804.310000002</v>
      </c>
      <c r="P131">
        <v>43352236.600000001</v>
      </c>
      <c r="Q131">
        <v>43517568.149999999</v>
      </c>
    </row>
    <row r="132" spans="11:17">
      <c r="K132" s="11" t="s">
        <v>37</v>
      </c>
      <c r="M132">
        <v>2802068.03</v>
      </c>
      <c r="N132">
        <v>3054515.15</v>
      </c>
      <c r="O132">
        <v>3196556.2</v>
      </c>
      <c r="P132">
        <v>4172468.17</v>
      </c>
      <c r="Q132">
        <v>3514236.99</v>
      </c>
    </row>
    <row r="133" spans="11:17">
      <c r="K133" s="9" t="s">
        <v>38</v>
      </c>
      <c r="M133">
        <v>4043174.57</v>
      </c>
      <c r="N133">
        <v>3020141.09</v>
      </c>
      <c r="O133">
        <v>3030350.63</v>
      </c>
      <c r="P133">
        <v>2186664.7799999998</v>
      </c>
      <c r="Q133">
        <v>1892926.78</v>
      </c>
    </row>
  </sheetData>
  <mergeCells count="6">
    <mergeCell ref="Y6:AA6"/>
    <mergeCell ref="M119:Q119"/>
    <mergeCell ref="M6:O6"/>
    <mergeCell ref="P6:R6"/>
    <mergeCell ref="S6:U6"/>
    <mergeCell ref="V6:X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2006-10-17T10:06:23Z</dcterms:created>
  <dcterms:modified xsi:type="dcterms:W3CDTF">2019-11-10T21:35:35Z</dcterms:modified>
</cp:coreProperties>
</file>